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gdant\Desktop\"/>
    </mc:Choice>
  </mc:AlternateContent>
  <bookViews>
    <workbookView xWindow="0" yWindow="0" windowWidth="28800" windowHeight="12315" activeTab="1"/>
  </bookViews>
  <sheets>
    <sheet name="Phase 1" sheetId="2" r:id="rId1"/>
    <sheet name="Phase 2 " sheetId="3" r:id="rId2"/>
    <sheet name="Phase 2 State aid assessment" sheetId="5" r:id="rId3"/>
  </sheets>
  <definedNames>
    <definedName name="_xlnm.Print_Area" localSheetId="0">'Phase 1'!$A$6:$G$37</definedName>
    <definedName name="_xlnm.Print_Area" localSheetId="1">'Phase 2 '!$A$1:$P$114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7" i="3" l="1"/>
  <c r="I73" i="3"/>
  <c r="I84" i="3"/>
  <c r="I80" i="3"/>
  <c r="I104" i="3" l="1"/>
  <c r="O64" i="3" l="1"/>
  <c r="J64" i="3" s="1"/>
  <c r="N64" i="3"/>
  <c r="M64" i="3"/>
  <c r="L64" i="3"/>
  <c r="K64" i="3"/>
  <c r="K63" i="3"/>
  <c r="I70" i="3"/>
  <c r="I62" i="3"/>
  <c r="I112" i="3"/>
  <c r="I67" i="3"/>
  <c r="I59" i="3" l="1"/>
  <c r="I55" i="3"/>
  <c r="I48" i="3"/>
  <c r="I44" i="3"/>
  <c r="I41" i="3"/>
  <c r="I52" i="3" l="1"/>
  <c r="I85" i="3" s="1"/>
  <c r="O111" i="3"/>
  <c r="J111" i="3" s="1"/>
  <c r="N111" i="3"/>
  <c r="M111" i="3"/>
  <c r="L111" i="3"/>
  <c r="K111" i="3"/>
  <c r="O110" i="3"/>
  <c r="J110" i="3" s="1"/>
  <c r="N110" i="3"/>
  <c r="M110" i="3"/>
  <c r="L110" i="3"/>
  <c r="K110" i="3"/>
  <c r="O109" i="3"/>
  <c r="J109" i="3" s="1"/>
  <c r="N109" i="3"/>
  <c r="M109" i="3"/>
  <c r="L109" i="3"/>
  <c r="K109" i="3"/>
  <c r="O108" i="3"/>
  <c r="J108" i="3" s="1"/>
  <c r="N108" i="3"/>
  <c r="M108" i="3"/>
  <c r="L108" i="3"/>
  <c r="K108" i="3"/>
  <c r="O107" i="3"/>
  <c r="J107" i="3" s="1"/>
  <c r="N107" i="3"/>
  <c r="M107" i="3"/>
  <c r="L107" i="3"/>
  <c r="K107" i="3"/>
  <c r="O106" i="3"/>
  <c r="J106" i="3" s="1"/>
  <c r="N106" i="3"/>
  <c r="M106" i="3"/>
  <c r="L106" i="3"/>
  <c r="K106" i="3"/>
  <c r="O105" i="3"/>
  <c r="J105" i="3" s="1"/>
  <c r="N105" i="3"/>
  <c r="M105" i="3"/>
  <c r="L105" i="3"/>
  <c r="K105" i="3"/>
  <c r="P102" i="3"/>
  <c r="I101" i="3"/>
  <c r="O100" i="3"/>
  <c r="J100" i="3" s="1"/>
  <c r="N100" i="3"/>
  <c r="M100" i="3"/>
  <c r="L100" i="3"/>
  <c r="K100" i="3"/>
  <c r="O99" i="3"/>
  <c r="J99" i="3" s="1"/>
  <c r="N99" i="3"/>
  <c r="M99" i="3"/>
  <c r="L99" i="3"/>
  <c r="K99" i="3"/>
  <c r="P96" i="3"/>
  <c r="I95" i="3"/>
  <c r="O94" i="3"/>
  <c r="J94" i="3" s="1"/>
  <c r="N94" i="3"/>
  <c r="M94" i="3"/>
  <c r="L94" i="3"/>
  <c r="K94" i="3"/>
  <c r="O93" i="3"/>
  <c r="J93" i="3" s="1"/>
  <c r="N93" i="3"/>
  <c r="M93" i="3"/>
  <c r="L93" i="3"/>
  <c r="K93" i="3"/>
  <c r="O92" i="3"/>
  <c r="J92" i="3" s="1"/>
  <c r="N92" i="3"/>
  <c r="M92" i="3"/>
  <c r="L92" i="3"/>
  <c r="K92" i="3"/>
  <c r="O91" i="3"/>
  <c r="J91" i="3" s="1"/>
  <c r="N91" i="3"/>
  <c r="M91" i="3"/>
  <c r="L91" i="3"/>
  <c r="K91" i="3"/>
  <c r="O90" i="3"/>
  <c r="J90" i="3" s="1"/>
  <c r="N90" i="3"/>
  <c r="M90" i="3"/>
  <c r="L90" i="3"/>
  <c r="K90" i="3"/>
  <c r="I89" i="3"/>
  <c r="P87" i="3"/>
  <c r="O83" i="3"/>
  <c r="J83" i="3" s="1"/>
  <c r="N83" i="3"/>
  <c r="M83" i="3"/>
  <c r="L83" i="3"/>
  <c r="K83" i="3"/>
  <c r="O82" i="3"/>
  <c r="J82" i="3" s="1"/>
  <c r="N82" i="3"/>
  <c r="M82" i="3"/>
  <c r="L82" i="3"/>
  <c r="K82" i="3"/>
  <c r="O81" i="3"/>
  <c r="J81" i="3" s="1"/>
  <c r="N81" i="3"/>
  <c r="M81" i="3"/>
  <c r="L81" i="3"/>
  <c r="K81" i="3"/>
  <c r="P78" i="3"/>
  <c r="O76" i="3"/>
  <c r="J76" i="3" s="1"/>
  <c r="N76" i="3"/>
  <c r="M76" i="3"/>
  <c r="L76" i="3"/>
  <c r="K76" i="3"/>
  <c r="O75" i="3"/>
  <c r="J75" i="3" s="1"/>
  <c r="N75" i="3"/>
  <c r="M75" i="3"/>
  <c r="L75" i="3"/>
  <c r="K75" i="3"/>
  <c r="O74" i="3"/>
  <c r="J74" i="3" s="1"/>
  <c r="N74" i="3"/>
  <c r="M74" i="3"/>
  <c r="L74" i="3"/>
  <c r="K74" i="3"/>
  <c r="P71" i="3"/>
  <c r="O69" i="3"/>
  <c r="J69" i="3" s="1"/>
  <c r="N69" i="3"/>
  <c r="M69" i="3"/>
  <c r="L69" i="3"/>
  <c r="K69" i="3"/>
  <c r="O68" i="3"/>
  <c r="J68" i="3" s="1"/>
  <c r="N68" i="3"/>
  <c r="M68" i="3"/>
  <c r="L68" i="3"/>
  <c r="K68" i="3"/>
  <c r="O66" i="3"/>
  <c r="J66" i="3" s="1"/>
  <c r="N66" i="3"/>
  <c r="M66" i="3"/>
  <c r="L66" i="3"/>
  <c r="K66" i="3"/>
  <c r="O65" i="3"/>
  <c r="N65" i="3"/>
  <c r="M65" i="3"/>
  <c r="L65" i="3"/>
  <c r="J65" i="3" s="1"/>
  <c r="K65" i="3"/>
  <c r="O63" i="3"/>
  <c r="J63" i="3" s="1"/>
  <c r="N63" i="3"/>
  <c r="M63" i="3"/>
  <c r="L63" i="3"/>
  <c r="P60" i="3"/>
  <c r="O58" i="3"/>
  <c r="J58" i="3" s="1"/>
  <c r="N58" i="3"/>
  <c r="M58" i="3"/>
  <c r="L58" i="3"/>
  <c r="K58" i="3"/>
  <c r="O57" i="3"/>
  <c r="J57" i="3" s="1"/>
  <c r="N57" i="3"/>
  <c r="M57" i="3"/>
  <c r="L57" i="3"/>
  <c r="K57" i="3"/>
  <c r="O56" i="3"/>
  <c r="J56" i="3" s="1"/>
  <c r="N56" i="3"/>
  <c r="M56" i="3"/>
  <c r="L56" i="3"/>
  <c r="K56" i="3"/>
  <c r="K55" i="3"/>
  <c r="K62" i="3" s="1"/>
  <c r="K67" i="3" s="1"/>
  <c r="K73" i="3" s="1"/>
  <c r="K80" i="3" s="1"/>
  <c r="K89" i="3" s="1"/>
  <c r="K98" i="3" s="1"/>
  <c r="K104" i="3" s="1"/>
  <c r="P53" i="3"/>
  <c r="J53" i="3"/>
  <c r="J60" i="3" s="1"/>
  <c r="J71" i="3" s="1"/>
  <c r="J78" i="3" s="1"/>
  <c r="J87" i="3" s="1"/>
  <c r="J96" i="3" s="1"/>
  <c r="J102" i="3" s="1"/>
  <c r="I53" i="3"/>
  <c r="I60" i="3" s="1"/>
  <c r="I78" i="3" s="1"/>
  <c r="I87" i="3" s="1"/>
  <c r="I96" i="3" s="1"/>
  <c r="I102" i="3" s="1"/>
  <c r="O51" i="3"/>
  <c r="J51" i="3" s="1"/>
  <c r="N51" i="3"/>
  <c r="M51" i="3"/>
  <c r="L51" i="3"/>
  <c r="K51" i="3"/>
  <c r="O50" i="3"/>
  <c r="J50" i="3" s="1"/>
  <c r="N50" i="3"/>
  <c r="M50" i="3"/>
  <c r="L50" i="3"/>
  <c r="K50" i="3"/>
  <c r="O49" i="3"/>
  <c r="J49" i="3" s="1"/>
  <c r="N49" i="3"/>
  <c r="M49" i="3"/>
  <c r="L49" i="3"/>
  <c r="K49" i="3"/>
  <c r="K48" i="3"/>
  <c r="O47" i="3"/>
  <c r="J47" i="3" s="1"/>
  <c r="N47" i="3"/>
  <c r="M47" i="3"/>
  <c r="L47" i="3"/>
  <c r="K47" i="3"/>
  <c r="O46" i="3"/>
  <c r="J46" i="3" s="1"/>
  <c r="N46" i="3"/>
  <c r="M46" i="3"/>
  <c r="L46" i="3"/>
  <c r="K46" i="3"/>
  <c r="O45" i="3"/>
  <c r="J45" i="3" s="1"/>
  <c r="N45" i="3"/>
  <c r="M45" i="3"/>
  <c r="L45" i="3"/>
  <c r="K45" i="3"/>
  <c r="K44" i="3"/>
  <c r="O43" i="3"/>
  <c r="N43" i="3"/>
  <c r="M43" i="3"/>
  <c r="J43" i="3" s="1"/>
  <c r="L43" i="3"/>
  <c r="K43" i="3"/>
  <c r="O42" i="3"/>
  <c r="N42" i="3"/>
  <c r="M42" i="3"/>
  <c r="J42" i="3" s="1"/>
  <c r="L42" i="3"/>
  <c r="K42" i="3"/>
  <c r="J73" i="3" l="1"/>
  <c r="J84" i="3"/>
  <c r="I113" i="3"/>
  <c r="I114" i="3" s="1"/>
  <c r="J80" i="3"/>
  <c r="J104" i="3"/>
  <c r="J112" i="3"/>
  <c r="J62" i="3"/>
  <c r="J41" i="3"/>
  <c r="J67" i="3"/>
  <c r="J48" i="3"/>
  <c r="J98" i="3"/>
  <c r="J101" i="3"/>
  <c r="J77" i="3"/>
  <c r="J95" i="3"/>
  <c r="J89" i="3"/>
  <c r="J59" i="3"/>
  <c r="J55" i="3"/>
  <c r="J44" i="3"/>
  <c r="I71" i="3"/>
  <c r="J113" i="3" l="1"/>
  <c r="J70" i="3"/>
  <c r="J52" i="3"/>
  <c r="J85" i="3" l="1"/>
  <c r="J114" i="3" s="1"/>
</calcChain>
</file>

<file path=xl/sharedStrings.xml><?xml version="1.0" encoding="utf-8"?>
<sst xmlns="http://schemas.openxmlformats.org/spreadsheetml/2006/main" count="249" uniqueCount="203">
  <si>
    <t>EVALUATION CRITERIA - Phase 2 – QUALITY ASSESSMENT (TECHNICAL AND FINANCIAL EVALUATION AND STATE AID INCIDENCE ASSESSMENT)</t>
  </si>
  <si>
    <t>The objective of this phase of evaluation is to:</t>
  </si>
  <si>
    <t xml:space="preserve">Both categories strategic and operational criteria consist of assessment criteria clusters and have several assessment questions with sub-questions. </t>
  </si>
  <si>
    <t>Weighting system for the assessment criteria clusters</t>
  </si>
  <si>
    <t>ASSESSMENT CRITERIA CLUSTERS</t>
  </si>
  <si>
    <t>STRATEGIC assessment criteria</t>
  </si>
  <si>
    <t>Project relevance</t>
  </si>
  <si>
    <t>Project intervention logic</t>
  </si>
  <si>
    <t>Partnership relevance</t>
  </si>
  <si>
    <t>Horizontal issues</t>
  </si>
  <si>
    <t>OPERATIONAL assessment criteria</t>
  </si>
  <si>
    <t>Work plan</t>
  </si>
  <si>
    <t>Communication</t>
  </si>
  <si>
    <t>Budget</t>
  </si>
  <si>
    <t>TOTAL strategic criteria + operational criteria</t>
  </si>
  <si>
    <t xml:space="preserve"> 100 points</t>
  </si>
  <si>
    <t>Maximum score</t>
  </si>
  <si>
    <t>MARK 
Each point addressed will receive a mark from 0 to 4</t>
  </si>
  <si>
    <t>Weight of mark in the maximum score (see below)</t>
  </si>
  <si>
    <t>0: not addressed at all,</t>
  </si>
  <si>
    <t>1:  weak,</t>
  </si>
  <si>
    <t>2: average</t>
  </si>
  <si>
    <t>3: good</t>
  </si>
  <si>
    <t>4: excellent</t>
  </si>
  <si>
    <t>STRATEGIC ASSESSMENT CRITERIA</t>
  </si>
  <si>
    <t>1. PROJECT RELEVANCE</t>
  </si>
  <si>
    <t>not addressed at all</t>
  </si>
  <si>
    <t>weak</t>
  </si>
  <si>
    <t>average</t>
  </si>
  <si>
    <t>good</t>
  </si>
  <si>
    <t>excellent</t>
  </si>
  <si>
    <t>How well is a need for the project justified?</t>
  </si>
  <si>
    <t>AF C.2.1 and C.2.2</t>
  </si>
  <si>
    <t xml:space="preserve">2. The project clearly contributes to a wider strategy on one or more policy levels (EU / national / regional). </t>
  </si>
  <si>
    <t>AF C.2.5</t>
  </si>
  <si>
    <t>AF C. 1</t>
  </si>
  <si>
    <t>AF C.4 Output tables in work packages</t>
  </si>
  <si>
    <t>AF C.5</t>
  </si>
  <si>
    <t>How does the project build on existing practices?</t>
  </si>
  <si>
    <t xml:space="preserve">6. The project makes use of available knowledge and builds on existing results and practices. </t>
  </si>
  <si>
    <t>AF C.2.7</t>
  </si>
  <si>
    <t xml:space="preserve">7. The project tries to avoid overlaps and replications; there is evolution of ideas. </t>
  </si>
  <si>
    <t>AF C.2.2</t>
  </si>
  <si>
    <t>8. The project demonstrates new solutions that go beyond the existing practice in the sector/Programme area/participating countries or adapts and implements already developed solutions</t>
  </si>
  <si>
    <t>TOTAL POINTS FOR PROJECT RELEVANCE</t>
  </si>
  <si>
    <t xml:space="preserve"> weak</t>
  </si>
  <si>
    <t>AF C.2.3</t>
  </si>
  <si>
    <t>3. PROJECT INTERVENTION LOGIC</t>
  </si>
  <si>
    <t>To what extent is project intervention logic plausible?</t>
  </si>
  <si>
    <t xml:space="preserve">1.Project specific objectives are specific, realistic and achievable. </t>
  </si>
  <si>
    <t>AF C.4 Specific objectives in work packages</t>
  </si>
  <si>
    <t>AF C.4, C.5, C.6, D</t>
  </si>
  <si>
    <t>AF C.8.2</t>
  </si>
  <si>
    <t>AF C.8.3</t>
  </si>
  <si>
    <t>TOTAL POINTS FOR INTERVENTION LOGIC</t>
  </si>
  <si>
    <t>4. PARTNERSHIP RELEVANCE</t>
  </si>
  <si>
    <t xml:space="preserve"> To what extent is the partnership composition relevant for the proposed project?</t>
  </si>
  <si>
    <t>AF C.3</t>
  </si>
  <si>
    <t>AF B.1.6</t>
  </si>
  <si>
    <t>TOTAL POINTS FOR PARTNERSHIP RELEVANCE</t>
  </si>
  <si>
    <t>5. HORIZONTAL ISSUES</t>
  </si>
  <si>
    <t>AF C.7.6</t>
  </si>
  <si>
    <t>TOTAL POINTS FOR HORIZONTAL ISSUES</t>
  </si>
  <si>
    <t>OPERATIONAL ASSESSMENT CRITERIA</t>
  </si>
  <si>
    <t>6. WORK PLAN</t>
  </si>
  <si>
    <t>To what extent is the work plan realistic, consistent and coherent?</t>
  </si>
  <si>
    <t>1. Proposed activities and deliverables are relevant and lead to planned outputs and results</t>
  </si>
  <si>
    <t>AF C.4, C.5</t>
  </si>
  <si>
    <t xml:space="preserve">2. Distribution of tasks among partners is appropriate (e.g. sharing of tasks is clear, logical, in line with partners’ role in the project, etc.). </t>
  </si>
  <si>
    <t>AF C.4 Activities in work packages</t>
  </si>
  <si>
    <t>3. Time plan is realistic</t>
  </si>
  <si>
    <t>AF C.6</t>
  </si>
  <si>
    <t xml:space="preserve">4. Activities, deliverables and outputs are in a logical time-sequence. </t>
  </si>
  <si>
    <t>AF C.4 Investments</t>
  </si>
  <si>
    <t>TOTAL POINTS FOR WORK PLAN</t>
  </si>
  <si>
    <t>7. COMMUNICATION</t>
  </si>
  <si>
    <t>To what extent are communication activities appropriate to reach the relevant target groups and stakeholders?</t>
  </si>
  <si>
    <t>AF C.4 Objectives in work packages</t>
  </si>
  <si>
    <t>2. Communication activities (and deliverables) are appropriate to reach the relevant target groups and stakeholders</t>
  </si>
  <si>
    <t>AF C.4 Activities and deliverables in work packages</t>
  </si>
  <si>
    <t>TOTAL POINTS FOR COMMUNICATION</t>
  </si>
  <si>
    <t>8. BUDGET</t>
  </si>
  <si>
    <t>TOTAL POINTS FOR BUDGET</t>
  </si>
  <si>
    <t>TOTAL POINTS for the OPERATIONAL ASSESSMENT CRITERIA: WORK PLAN points + COMMUNICATION points + BUDGET points</t>
  </si>
  <si>
    <t xml:space="preserve">TOTAL SCORE of the PROJECT: QUALITY ASSESSMENT points + OPERATIONAL ASSESSMENT points </t>
  </si>
  <si>
    <t>Evaluation Criteria Phase 1 - ADMINISTRATIVE COMPLIANCE AND ELIGIBILITY CHECK </t>
  </si>
  <si>
    <t>- identify missing or incorrect elements in the application form,</t>
  </si>
  <si>
    <t>- verify the eligibility of submmitted application prior to quality assessment</t>
  </si>
  <si>
    <t>No.</t>
  </si>
  <si>
    <t>Criteria</t>
  </si>
  <si>
    <t xml:space="preserve">YES </t>
  </si>
  <si>
    <t>NO</t>
  </si>
  <si>
    <t>The application form uploaded in the electronic system contains all the annexes and documents requested in the Applicant Guide.</t>
  </si>
  <si>
    <t>A Lead Partner is appointed among the project partners.</t>
  </si>
  <si>
    <t>At least one partner from each side of the border is involved.</t>
  </si>
  <si>
    <t>The partners are the entities entitled to take action in the field/ fields addressed by the project.</t>
  </si>
  <si>
    <t>The partners have the capacity to ensure their own contribution and the financing for non-eligible expenditures of the project; they must also have the capacity to ensure the temporary availability of funds until they are reimbursed by the programme.</t>
  </si>
  <si>
    <t>The project was not physically completed or fully implemented before the application for funding under the programme.</t>
  </si>
  <si>
    <t>The project complies with the EU and programme requirements regarding information and publicity and the project includes provisions regarding information and publicity.</t>
  </si>
  <si>
    <t>The project falls within the types of actions under the specific objective of the programme.</t>
  </si>
  <si>
    <t>NOT APPLICABLE/OBSERVATIONS</t>
  </si>
  <si>
    <t>1. The project makes a positive contribution to programme horizontal principle equal opportunities and non-discrimination &amp; the principle of equality between men and women</t>
  </si>
  <si>
    <t>Mark awarded by assessor - simulation</t>
  </si>
  <si>
    <t>AF D.2</t>
  </si>
  <si>
    <t>AF  E.3</t>
  </si>
  <si>
    <t>AF D.2 &amp;E.3</t>
  </si>
  <si>
    <t>AF D.4</t>
  </si>
  <si>
    <t xml:space="preserve">
AF D.2 &amp; E.3
</t>
  </si>
  <si>
    <t>AF D.2&amp;E.3</t>
  </si>
  <si>
    <t xml:space="preserve">AF D.2 &amp; E.3
</t>
  </si>
  <si>
    <t>2.Sufficient and reasonable resources are planned to ensure project implementation.</t>
  </si>
  <si>
    <t>3.Financial allocation per cost category is in line with the work plan</t>
  </si>
  <si>
    <t>4.The distribution of the budget per period is in line with the work plan.</t>
  </si>
  <si>
    <t xml:space="preserve">5.The application of lump sums is appropriate and in line with the Programme rules. 
</t>
  </si>
  <si>
    <t>6.The available information in the budget is transparent and sufficient. On that basis, the project budget appears proportionate to the proposed work plan, project outputs and project's contribution to Programme indicators aimed for.</t>
  </si>
  <si>
    <t xml:space="preserve">7.Sufficient and reasonable resources are planned for investments and equipment purchases (if applicable) and their costs are realistic. 
</t>
  </si>
  <si>
    <t>All sections of the application form and budget form and all the mandatory Annexes, have been properly and accurately filled in, in English and are typed (documents issued by third parties in other language are accompanied by their English translation – in their entirety or only for the relevant provisions).</t>
  </si>
  <si>
    <r>
      <rPr>
        <b/>
        <sz val="11"/>
        <color theme="4" tint="-0.499984740745262"/>
        <rFont val="Trebuchet MS"/>
        <family val="2"/>
      </rPr>
      <t>At least 3 of the cooperation criteria</t>
    </r>
    <r>
      <rPr>
        <sz val="11"/>
        <color theme="4" tint="-0.499984740745262"/>
        <rFont val="Trebuchet MS"/>
        <family val="2"/>
      </rPr>
      <t xml:space="preserve"> are clearly fulfilled: 
- </t>
    </r>
    <r>
      <rPr>
        <b/>
        <sz val="11"/>
        <color theme="4" tint="-0.499984740745262"/>
        <rFont val="Trebuchet MS"/>
        <family val="2"/>
      </rPr>
      <t>mandatory criteria:</t>
    </r>
    <r>
      <rPr>
        <sz val="11"/>
        <color theme="4" tint="-0.499984740745262"/>
        <rFont val="Trebuchet MS"/>
        <family val="2"/>
      </rPr>
      <t xml:space="preserve"> joint development and joint implementation 
and 
- </t>
    </r>
    <r>
      <rPr>
        <b/>
        <sz val="11"/>
        <color theme="4" tint="-0.499984740745262"/>
        <rFont val="Trebuchet MS"/>
        <family val="2"/>
      </rPr>
      <t>optional criteria</t>
    </r>
    <r>
      <rPr>
        <sz val="11"/>
        <color theme="4" tint="-0.499984740745262"/>
        <rFont val="Trebuchet MS"/>
        <family val="2"/>
      </rPr>
      <t>: one/or both of the following: joint financing and joint staff.</t>
    </r>
  </si>
  <si>
    <r>
      <t>-</t>
    </r>
    <r>
      <rPr>
        <sz val="7"/>
        <color theme="4" tint="-0.499984740745262"/>
        <rFont val="Trebuchet MS"/>
        <family val="2"/>
      </rPr>
      <t xml:space="preserve">      </t>
    </r>
    <r>
      <rPr>
        <sz val="11"/>
        <color theme="4" tint="-0.499984740745262"/>
        <rFont val="Trebuchet MS"/>
        <family val="2"/>
      </rPr>
      <t>assess the relevance and the feasibility of the project,</t>
    </r>
  </si>
  <si>
    <r>
      <t>-</t>
    </r>
    <r>
      <rPr>
        <sz val="7"/>
        <color theme="4" tint="-0.499984740745262"/>
        <rFont val="Trebuchet MS"/>
        <family val="2"/>
      </rPr>
      <t xml:space="preserve">      </t>
    </r>
    <r>
      <rPr>
        <sz val="11"/>
        <color theme="4" tint="-0.499984740745262"/>
        <rFont val="Trebuchet MS"/>
        <family val="2"/>
      </rPr>
      <t>use the result of the assessment as a basis for decision making,</t>
    </r>
  </si>
  <si>
    <r>
      <t>-</t>
    </r>
    <r>
      <rPr>
        <sz val="7"/>
        <color theme="4" tint="-0.499984740745262"/>
        <rFont val="Trebuchet MS"/>
        <family val="2"/>
      </rPr>
      <t xml:space="preserve">      </t>
    </r>
    <r>
      <rPr>
        <sz val="11"/>
        <color theme="4" tint="-0.499984740745262"/>
        <rFont val="Trebuchet MS"/>
        <family val="2"/>
      </rPr>
      <t>establish common understanding which is common ground for decision making,</t>
    </r>
  </si>
  <si>
    <r>
      <t>-</t>
    </r>
    <r>
      <rPr>
        <sz val="7"/>
        <color theme="4" tint="-0.499984740745262"/>
        <rFont val="Trebuchet MS"/>
        <family val="2"/>
      </rPr>
      <t xml:space="preserve">      </t>
    </r>
    <r>
      <rPr>
        <sz val="11"/>
        <color theme="4" tint="-0.499984740745262"/>
        <rFont val="Trebuchet MS"/>
        <family val="2"/>
      </rPr>
      <t>ensure transparency.</t>
    </r>
  </si>
  <si>
    <r>
      <t>Quality assessment criteria are divided into two categories</t>
    </r>
    <r>
      <rPr>
        <sz val="11"/>
        <color theme="4" tint="-0.499984740745262"/>
        <rFont val="Trebuchet MS"/>
        <family val="2"/>
      </rPr>
      <t>:</t>
    </r>
  </si>
  <si>
    <r>
      <t>·</t>
    </r>
    <r>
      <rPr>
        <sz val="7"/>
        <color theme="4" tint="-0.499984740745262"/>
        <rFont val="Trebuchet MS"/>
        <family val="2"/>
      </rPr>
      <t xml:space="preserve">         </t>
    </r>
    <r>
      <rPr>
        <b/>
        <sz val="11"/>
        <color theme="4" tint="-0.499984740745262"/>
        <rFont val="Trebuchet MS"/>
        <family val="2"/>
      </rPr>
      <t>Strategic assessment criteria</t>
    </r>
    <r>
      <rPr>
        <sz val="11"/>
        <color theme="4" tint="-0.499984740745262"/>
        <rFont val="Trebuchet MS"/>
        <family val="2"/>
      </rPr>
      <t xml:space="preserve"> - The main aim is to determine the extent of the project's contribution to the achievement of Programme objectives (including contribution to Programme indicators), by addressing joint or common needs of target group.  </t>
    </r>
  </si>
  <si>
    <r>
      <t>·</t>
    </r>
    <r>
      <rPr>
        <sz val="7"/>
        <color theme="4" tint="-0.499984740745262"/>
        <rFont val="Trebuchet MS"/>
        <family val="2"/>
      </rPr>
      <t xml:space="preserve">         </t>
    </r>
    <r>
      <rPr>
        <b/>
        <sz val="11"/>
        <color theme="4" tint="-0.499984740745262"/>
        <rFont val="Trebuchet MS"/>
        <family val="2"/>
      </rPr>
      <t>Operational assessment criteria</t>
    </r>
    <r>
      <rPr>
        <sz val="11"/>
        <color theme="4" tint="-0.499984740745262"/>
        <rFont val="Trebuchet MS"/>
        <family val="2"/>
      </rPr>
      <t xml:space="preserve"> - The main aim is to assess the viability and the feasibility of the proposed project, as well as its value for money in terms of resources used versus results delivered.</t>
    </r>
  </si>
  <si>
    <r>
      <rPr>
        <b/>
        <sz val="11"/>
        <color theme="4" tint="-0.499984740745262"/>
        <rFont val="Trebuchet MS"/>
        <family val="2"/>
      </rPr>
      <t>Criteria clusters / Assessment questions with sub-questions</t>
    </r>
    <r>
      <rPr>
        <b/>
        <u/>
        <sz val="11"/>
        <color theme="4" tint="-0.499984740745262"/>
        <rFont val="Trebuchet MS"/>
        <family val="2"/>
      </rPr>
      <t xml:space="preserve">
</t>
    </r>
    <r>
      <rPr>
        <u/>
        <sz val="11"/>
        <color theme="4" tint="-0.499984740745262"/>
        <rFont val="Trebuchet MS"/>
        <family val="2"/>
      </rPr>
      <t xml:space="preserve">
</t>
    </r>
  </si>
  <si>
    <t>To what extent will the project contribute to the achievement of Programme’s objectives and indicators? (NB:  If 0 points are awarded to one of the following criteria - 1.3;1.4; 1.5 -  the AF will be rejected)</t>
  </si>
  <si>
    <t>3. The project overall objective clearly contributes to the achievement of the Programme priority specific objective. (NB: If 0 points are awarded for this criterion the AF will be rejected)</t>
  </si>
  <si>
    <t>4. The project outputs clearly link to Programme output indicators and their contribution to Programme targets is sufficient. (NB: If 0 points are awarded for this criterion the AF will be rejected)</t>
  </si>
  <si>
    <t>5. Project’s contribution to Programme result indicators is realistic and sufficient. (NB: If 0 points are awarded for this criterion the AF will be rejected)</t>
  </si>
  <si>
    <t>What added value does the cooperation bring?  (NB:  If 0 points are awarded to one of the following criteria - 2.1; 2.2; 2.3 -  the AF will be rejected)</t>
  </si>
  <si>
    <r>
      <t xml:space="preserve">To what extent is the project budget used in accordance with the principles of economy, efficiency and effectiveness?
</t>
    </r>
    <r>
      <rPr>
        <sz val="11"/>
        <color theme="4" tint="-0.499984740745262"/>
        <rFont val="Trebuchet MS"/>
        <family val="2"/>
      </rPr>
      <t>The</t>
    </r>
    <r>
      <rPr>
        <b/>
        <sz val="11"/>
        <color theme="4" tint="-0.499984740745262"/>
        <rFont val="Trebuchet MS"/>
        <family val="2"/>
      </rPr>
      <t xml:space="preserve"> principle of economy </t>
    </r>
    <r>
      <rPr>
        <sz val="11"/>
        <color theme="4" tint="-0.499984740745262"/>
        <rFont val="Trebuchet MS"/>
        <family val="2"/>
      </rPr>
      <t xml:space="preserve">concerns minimising the costs of resources. The resources used by the project partnership for its activities should be made available in due time, in appropriate quantity and quality, and at the best price.
The </t>
    </r>
    <r>
      <rPr>
        <b/>
        <sz val="11"/>
        <color theme="4" tint="-0.499984740745262"/>
        <rFont val="Trebuchet MS"/>
        <family val="2"/>
      </rPr>
      <t>principle of efficiency</t>
    </r>
    <r>
      <rPr>
        <sz val="11"/>
        <color theme="4" tint="-0.499984740745262"/>
        <rFont val="Trebuchet MS"/>
        <family val="2"/>
      </rPr>
      <t xml:space="preserve"> concerns getting the most from the available resources. It is concerned with the relationship between resources employed and outputs delivered in terms of quantity, quality and timing.
The </t>
    </r>
    <r>
      <rPr>
        <b/>
        <sz val="11"/>
        <color theme="4" tint="-0.499984740745262"/>
        <rFont val="Trebuchet MS"/>
        <family val="2"/>
      </rPr>
      <t>principle of effectiveness</t>
    </r>
    <r>
      <rPr>
        <sz val="11"/>
        <color theme="4" tint="-0.499984740745262"/>
        <rFont val="Trebuchet MS"/>
        <family val="2"/>
      </rPr>
      <t xml:space="preserve"> concerns meeting the objectives and achieving the intended results.</t>
    </r>
  </si>
  <si>
    <t xml:space="preserve">1.The budget allocated to the activities is in line with the project content and the costs are realistic. 
</t>
  </si>
  <si>
    <r>
      <t xml:space="preserve">5. The importance of investments and their </t>
    </r>
    <r>
      <rPr>
        <sz val="11"/>
        <color theme="4" tint="-0.499984740745262"/>
        <rFont val="Trebuchet MS"/>
        <family val="2"/>
      </rPr>
      <t>cross-border relevance is demonstrated to reach project objectives (if applicable)</t>
    </r>
  </si>
  <si>
    <t>The project is in line with one of the specific objectives included in the call.</t>
  </si>
  <si>
    <t xml:space="preserve">Mark awarded by assessor converted into points based on the simulation
</t>
  </si>
  <si>
    <t>Weight of mark in the maximum score</t>
  </si>
  <si>
    <t>STATE AID INCIDENCE ASSESSMENT</t>
  </si>
  <si>
    <t>The objective of this assessment is to check is the proposed activities fall under the state aid incidence. 
In order to be considered State aid a measure has to fulfil all the criteria provided by the Article 107(1) of the TFEU, therefore a project assessment is necessary in relation to potential State aid. These criteria are cumulative, so if one of the State aid criteria is not met, the grant in question does not constitute State aid. Also, if all the criteria defining State aid are met, the measure in question constitutes State aid and the project is proposed for rejection.</t>
  </si>
  <si>
    <t>According to the provision of Article 107(1) of the TFEU “Save as otherwise provided in the Treaties, any aid granted by a Member State or through State resources in any form whatsoever which distorts or threatens to distort competition by favouring certain undertakings or the production of certain goods shall, in so far as it affects trade between Member States, be incompatible with the internal market”.
State aid is defined as an advantage in any form whatsoever conferred on a selective basis to undertakings by national public authorities. Therefore, subsidies granted to individuals or general measures open to all enterprises are not covered by this prohibition and do not constitute State aid (examples include general taxation measures or employment legislation).
To be State aid, a measure needs to have these features:
• there has been an intervention by the State or through State resources which can take a variety of forms (e.g. grants, interest and tax reliefs, guarantees, government holdings of all or part of a company, or providing goods and services on preferential terms, etc.); 
• the intervention gives the recipient an advantage on a selective basis, for example to specific companies or industry sectors, or to companies located in specific regions
• competition has been or may be distorted;
• the intervention is likely to affect trade between Member States.
Before the State aid tests can be applied it is necessary to determine whether the following two aspects are present:
1. Is the beneficiary an 'undertaking'? An undertaking is defined as any entity, regardless of its legal status, which is engaged in economic (commercial/competitive) activity and where there is a market in comparable goods or services.
2. Is an undertaking engaged in economic activity? This is defined as offering goods and/or services on a given market and which could, at least in principle, be carried out by a private operator.</t>
  </si>
  <si>
    <t>State aid check-list</t>
  </si>
  <si>
    <t>Description</t>
  </si>
  <si>
    <t>Question</t>
  </si>
  <si>
    <t>Answer (Yes/No)</t>
  </si>
  <si>
    <t>Comments</t>
  </si>
  <si>
    <t>2. Economic advantage to an undertaking</t>
  </si>
  <si>
    <r>
      <t>1.</t>
    </r>
    <r>
      <rPr>
        <sz val="10"/>
        <color theme="4" tint="-0.499984740745262"/>
        <rFont val="Times New Roman"/>
        <family val="1"/>
      </rPr>
      <t xml:space="preserve">    </t>
    </r>
    <r>
      <rPr>
        <sz val="10"/>
        <color theme="4" tint="-0.499984740745262"/>
        <rFont val="Trebuchet MS"/>
        <family val="2"/>
      </rPr>
      <t>State resources</t>
    </r>
  </si>
  <si>
    <t xml:space="preserve">3. Selectivity </t>
  </si>
  <si>
    <t>4. Distortion of competition</t>
  </si>
  <si>
    <t>5.Effect on trade between Member States</t>
  </si>
  <si>
    <t>Yes</t>
  </si>
  <si>
    <r>
      <rPr>
        <b/>
        <sz val="10"/>
        <color theme="4" tint="-0.499984740745262"/>
        <rFont val="Trebuchet MS"/>
        <family val="2"/>
      </rPr>
      <t xml:space="preserve">1. Is the Lead Partner or its’ partners an 'undertaking'? </t>
    </r>
    <r>
      <rPr>
        <sz val="10"/>
        <color theme="4" tint="-0.499984740745262"/>
        <rFont val="Trebuchet MS"/>
        <family val="2"/>
      </rPr>
      <t xml:space="preserve">
This question resumes to ascertaining if the Lead partner or its’ partners are undertakings in the meaning of the State aid rules, as the grant awarded is always an economic advantage. Therefore, it is important to see if there is any commercial activity involved, as this is the main factor defining an undertaking.
An undertaking is defined as any entity, regardless of its legal status, which is engaged in economic (commercial/competitive) activity and where there is a market in comparable goods or services.
</t>
    </r>
  </si>
  <si>
    <r>
      <rPr>
        <b/>
        <sz val="10"/>
        <color theme="4" tint="-0.499984740745262"/>
        <rFont val="Trebuchet MS"/>
        <family val="2"/>
      </rPr>
      <t>The first step is to identify whether the (Lead) Partner represents an undertaking.</t>
    </r>
    <r>
      <rPr>
        <sz val="10"/>
        <color theme="4" tint="-0.499984740745262"/>
        <rFont val="Trebuchet MS"/>
        <family val="2"/>
      </rPr>
      <t xml:space="preserve">
- According to the State aid rules, an undertaking is any entity, irrespective of the type of legal organisation, which performs economic activities.
- The concept of an undertaking encompasses every entity engaged in an economic activity, regardless of the legal status of the entity and the way in which it is financed. See for instance: judgement of the Court of 23 April 1991 in case C-41/90, Klaus Hofner and Fritz Elser vs Macrotron GmbH
- The classification of an entity as an undertaking is always relative to a specific activity. An entity that carries out both economic and non-economic activities is to be regarded as an undertaking only with regard to the former. Furthermore, the application of the State aid rules as such does not depend on whether the entity is set up to generate profits, as also non-profit entities can offer goods and services on a market too. Also, the State authorities may themselves be considered as undertakings should they be involved in economic activities.
For example a public authority (central or local) that provides goods or services for a price might be considered an undertaking. The same situation might occur in the case of an NGO providing training for a fee.
</t>
    </r>
  </si>
  <si>
    <r>
      <rPr>
        <b/>
        <sz val="10"/>
        <color theme="4" tint="-0.499984740745262"/>
        <rFont val="Trebuchet MS"/>
        <family val="2"/>
      </rPr>
      <t>Economic activity means the supply of goods or services on a given market and which could, at least in principle, be carried out by private actors in order to make profits.</t>
    </r>
    <r>
      <rPr>
        <sz val="10"/>
        <color theme="4" tint="-0.499984740745262"/>
        <rFont val="Trebuchet MS"/>
        <family val="2"/>
      </rPr>
      <t xml:space="preserve"> 
Another examples of economic activities are:
- health services that are not part of the national health service which are almost entirely based on the principle of solidarity – e.g. dentistry, patients transport services, etc.
- funding to local authorities meant at providing renting at a lower price.
- the management of transport infrastructure.
Whenever the State acts in the exercise of its’ public powers, respectively the activity in question is a task that forms part of the essential functions of the State or is connected with those functions by its nature, its aim and the rules to which it is subject, it is not to be considered an undertaking. Example of non-economic activities:
- compulsory education;
- anti-pollution surveillance;
- standardisation activities;
- construction or railway infrastructure;
- general promotion of tourism in a region.
</t>
    </r>
  </si>
  <si>
    <r>
      <rPr>
        <b/>
        <sz val="10"/>
        <color theme="4" tint="-0.499984740745262"/>
        <rFont val="Trebuchet MS"/>
        <family val="2"/>
      </rPr>
      <t>2. Is an undertaking engaged in economic activity?</t>
    </r>
    <r>
      <rPr>
        <sz val="10"/>
        <color theme="4" tint="-0.499984740745262"/>
        <rFont val="Trebuchet MS"/>
        <family val="2"/>
      </rPr>
      <t xml:space="preserve"> This is defined as offering goods and/or services on a given market and which could, at least in principle, be carried out by a private operator.
3. Any products/services offered on a market? 
</t>
    </r>
  </si>
  <si>
    <r>
      <rPr>
        <b/>
        <sz val="10"/>
        <color theme="4" tint="-0.499984740745262"/>
        <rFont val="Trebuchet MS"/>
        <family val="2"/>
      </rPr>
      <t>4. Does the measure/ grant award /financial support confer an economic advantage (a benefit) which an undertaking would not have obtained under normal market conditions?</t>
    </r>
    <r>
      <rPr>
        <sz val="10"/>
        <color theme="4" tint="-0.499984740745262"/>
        <rFont val="Trebuchet MS"/>
        <family val="2"/>
      </rPr>
      <t xml:space="preserve"> Or is there no advantage, e.g. it is merely a service at market price (e.g. obtained through public procurement or by a Service of General Economic Interest (SGEI) provided the SGEI meets the Altmark criteria)? 
For example a service that is reimbursed at market price is not conveying an advantage.- 
</t>
    </r>
    <r>
      <rPr>
        <u/>
        <sz val="10"/>
        <color theme="4" tint="-0.499984740745262"/>
        <rFont val="Trebuchet MS"/>
        <family val="2"/>
      </rPr>
      <t>All studies or other results of the non-investment research and development projects must be made available for free to all interested individual or legal persons, in a non-discriminatory way in order not to be considered an economic advantage</t>
    </r>
    <r>
      <rPr>
        <sz val="10"/>
        <color theme="4" tint="-0.499984740745262"/>
        <rFont val="Trebuchet MS"/>
        <family val="2"/>
      </rPr>
      <t xml:space="preserve">
5. Is there any indirect advantage awarded to one or more undertakings?
</t>
    </r>
  </si>
  <si>
    <r>
      <rPr>
        <b/>
        <sz val="10"/>
        <color theme="4" tint="-0.499984740745262"/>
        <rFont val="Trebuchet MS"/>
        <family val="2"/>
      </rPr>
      <t>The key issue is to consider whether, and under which conditions, the grant award/financial support favours certain undertakings by giving them an economic advantage.</t>
    </r>
    <r>
      <rPr>
        <sz val="10"/>
        <color theme="4" tint="-0.499984740745262"/>
        <rFont val="Trebuchet MS"/>
        <family val="2"/>
      </rPr>
      <t xml:space="preserve">
In line with the case law of the European Courts, the concept of economic advantage under the State aid rules includes any advantage “which the recipient undertaking would not have received under normal market conditions”.
The Altmark judgement of the European Court of Justice concerning services of general economic interest also expressed the view that public procurement procedures allow for the selection of the tenderer capable of providing the given services “at the least cost to the community”.
Usually, a direct grant represents by itself an economic advantage. However, there are situations in which such grants do not confer a direct advantage.
The economic advantage may be avoided, for the projects that have as results research, IT tools/software and/or if training is involved, competing undertakings in the relevant market will be able to/can use the project output (e.g. ICT tool/software, training course) in the same way and under the same conditions as the lead partner, any of the project partners or the end users of the project. All undertakings in the market (will) have the same benefit and no undue advantage will be/is given for anybody. This is the case when the outputs are transferable to the whole market and when they are open-source, i.e. the source (e.g. source code, curricula) and certain other rights (e.g. content) normally reserved for copyright holders are provided under a public license. This can be ensured, for example, by offering the results on the partner/project’s website.
It might also be the case for public services. If the service is not provided on a free basis by the authority itself, the Altmark criteria have to be taken into account/
- The service has to be defined through a normative act (Law, Ordinance, Emergency Ordinance, Government Decision, Local Council Decision). The definition has to include also the obligations attached to it, including the obligations related to the price.
- a technical and economic study in order to estimate the revenues and costs for the operation of the service and determining the parameters on the basis of which the compensation will be calculated.
- the public service has to be entrusted by means of an official act (e.g. a contract);
- the economic analysis showing that the value of the compensation does not exceed the reasonable costs for the provision of the service.
- the project should provide that the final value of the compensation is determined by means of an independent audit of the financial reports. The audit should also cover the opportunity and efficiency of costs and revenues.
In the case that SGEI is used for business infrastructure, the absence of profits might annul the advantage that the owner of the infrastructure receives by the use of such infrastructure after the obligations end.
</t>
    </r>
  </si>
  <si>
    <r>
      <rPr>
        <b/>
        <sz val="10"/>
        <color theme="4" tint="-0.499984740745262"/>
        <rFont val="Trebuchet MS"/>
        <family val="2"/>
      </rPr>
      <t xml:space="preserve">6. Are there indirect advantages awarded to other undertakings and/or target group(s) </t>
    </r>
    <r>
      <rPr>
        <sz val="10"/>
        <color theme="4" tint="-0.499984740745262"/>
        <rFont val="Trebuchet MS"/>
        <family val="2"/>
      </rPr>
      <t>of the project that are understood as undertakings?</t>
    </r>
  </si>
  <si>
    <t xml:space="preserve">An advantage can be conferred on undertakings other than those to which State resources are directly transferred (indirect advantage). An indirect advantage is present if the measure is designed in such a way so as to channel its secondary effects towards identifiable undertakings or groups of undertakings. This is the case, for example, if the direct aid is, de facto or de jure, made conditional on the purchase of goods or services produced by certain undertakings only. Also, the indirect advantage might occur, for example, in the following cases:
-business incubators established with State support if part of the aid is transferred by the recipient undertaking to the incubated companies (by means of lower level of rent as compared to the market conditions, of services as accounting or law consultancy provided at lower fees that those available on the market).
-building of infrastructure for the solely or main use of an undertaking. Public funding of infrastructure that is not meant to be commercially exploited is in principle excluded from the application of the State aid rules.This concerns, for instance, infrastructure that is used for activities that the State normally performs in the exercise of its public powers (for instance, military facilities, air traffic control in airports, lighthouses and other equipment for the needs of general navigation including on inland waterways, flood protection and low water management in the public interest, police and customs) or that is not used for offering goods or services on a market (for instance roads made available for free public 
use).
-Such indirect advantages should be distinguished from mere secondary economic effects that are inherent in almost all State aid measures (e.g. through an increase of output). For this purpose, the foreseeable effects of the measure should be examined from an ex ante point of view.
</t>
  </si>
  <si>
    <r>
      <t>A grant awarded within the Interreg VI-A Romania-Bulgaria Programme might lead to State aid for the Beneficiary of the project, to its partners that are involved in the project based on the Partnership Agreement. There are even situations in which the project can result in State aid to the end users/target group.
Therefore, a State-aid assessment for each individual project is necessary in order to determine if the criteria defining State aid are met. 
It is important to bear in mind that if one of the criteria is not met, the grant in question does not constitute State aid. The criteria, detailed in the Check-list below, are:
• 1. Is the project funded by State resources? The answer to this question is always “Yes” (see point 2 above).
• 2. Does the project awards an economic advantage to an undertaking? 
• 3. Is the grant awarded selective? The answer is always “Yes”, as grants awarded following a call for proposals are always selective.
• 4. Does the project threaten to distort competition?
• 5. Does the project threaten to affect trade between Member States?
T</t>
    </r>
    <r>
      <rPr>
        <b/>
        <sz val="10"/>
        <color theme="4" tint="-0.499984740745262"/>
        <rFont val="Trebuchet MS"/>
        <family val="2"/>
      </rPr>
      <t>he state aid assessment is mandatory for all projects partners, target groups and activities.!!!</t>
    </r>
    <r>
      <rPr>
        <sz val="10"/>
        <color theme="4" tint="-0.499984740745262"/>
        <rFont val="Trebuchet MS"/>
        <family val="2"/>
      </rPr>
      <t xml:space="preserve">
</t>
    </r>
  </si>
  <si>
    <t>For Interrreg Programmes is Yes</t>
  </si>
  <si>
    <t xml:space="preserve">ERDF is considered to be granted through State resources or by the State, so for Interreg Programmes the answer is YES.  </t>
  </si>
  <si>
    <t xml:space="preserve">
7.If there are indirect beneficiaries, is there a selective nature or all the potential undertakings can benefit?
Do the project activities offer an advantage in a selective way to certain undertakings or categories of undertakings (acting as indirect beneficiaries of the project activities)?
Do the project results are made available for free to all interested individual or legal persons, in a non-discriminatory way?
</t>
  </si>
  <si>
    <r>
      <t xml:space="preserve">8.Is there a competitive market for the product/service in question?
Does the project distort or threaten to distort competition?
</t>
    </r>
    <r>
      <rPr>
        <sz val="10"/>
        <color rgb="FFFF0000"/>
        <rFont val="Trebuchet MS"/>
        <family val="2"/>
      </rPr>
      <t/>
    </r>
  </si>
  <si>
    <t xml:space="preserve">1. A measure is considered selective when it favours “certain undertakings or the production of certain goods”. Not all measures which favor economic operators fall under the notion of aid, but only those which grant an advantage in a selective way to certain undertakings or categories of undertakings or to certain economic sectors.
2. An analysis of the selective nature is relevant only when there is an indirect advantage. For example, in the cases involving research, if the results of the research are made available to a limited number of undertakings there might be a selective economic advantage granted to those undertakings. In order to avoid the selectivity issues in such a case ensuring a sufficient promotion of the results, by means of publication in speciality magazines and/or on the project’s web page.
</t>
  </si>
  <si>
    <t xml:space="preserve">1. A measure granted by the State is considered to distort or threaten to distort competition when it is liable to improve the competitive position of the recipient compared to other undertakings with which it competes.
2. For the case of the CBC, should all the other above conditions be fulfilled, this criteria is automatically met, with the exemption of the situation in which the recipient is holding a legal monopoly.
A possible distortion of competition is excluded if the following cumulative conditions are met: (1) a service is subject to a legal monopoly (established in compliance with EU law); (2) the legal monopoly not only excludes competition on the market, but also for the market, in that it 
excludes any possible competition to become the exclusive provider of the service in question; (3) the service is not in competition with other services; and (4) if the service provider is active in another (geographical or product) market that is open to competition, cross-subsidisation has to be excluded.
</t>
  </si>
  <si>
    <t xml:space="preserve">1. Public support to undertakings only constitutes State aid under Article 107(1) of the Treaty insofar as it ‘affects trade between Member States’. In that respect, it is not necessary to establish that the aid has an actual effect on trade between Member States but only whether the aid is liable to affect such trade. In particular, the Union Courts have ruled that ‘where State financial aid strengthens the position of an undertaking as compared 
with other undertakings competing in intra-[Union] trade, the latter must be regarded as affected by the aid.
2. The effect on competition might be only potential. For example, a State aid might inhibit a company from another Member State from opening a branch.
In order to assert that this criterion is not fulfilled, the project in question must have a mere local impact. For this, the following characteristics have to be fulfilled
(a) the aid does not lead to demand or investments being attracted to the region concerned and does not create obstacles to the establishment of undertakings from other Member States;
(b) the goods or services produced by the beneficiary are purely local or have a geographically limited attraction zone;
(c) there is at most a marginal effect on the markets and on consumers in  neighbouring Member States;
Some examples are:
- swimming pools and other leisure facilities intended predominantly for a   local catchment area;
- museums or other cultural infrastructure unlikely to attract visitors from other Member States;
- hospitals and other health care facilities aimed at a local population;
- news media and/or cultural products which, for linguistic and geographical reasons, have a locally restricted audience
- a conference centre, where the location and the potential effect of the aid on prices is unlikely to divert users from other centres in other Member States;
</t>
  </si>
  <si>
    <t xml:space="preserve">9.Is there a European market for the product/service in question, or does it have a mere local nature?
</t>
  </si>
  <si>
    <r>
      <t xml:space="preserve">Conclusion and decision </t>
    </r>
    <r>
      <rPr>
        <sz val="11"/>
        <color theme="4" tint="-0.499984740745262"/>
        <rFont val="Trebuchet MS"/>
        <family val="2"/>
      </rPr>
      <t xml:space="preserve">
The project assessed does not have state aid incidence. / The project assessed has state aid incidence. 
</t>
    </r>
    <r>
      <rPr>
        <b/>
        <sz val="11"/>
        <color theme="4" tint="-0.499984740745262"/>
        <rFont val="Trebuchet MS"/>
        <family val="2"/>
      </rPr>
      <t xml:space="preserve">The project assessed is considered ACCEPTED /REJECTED for the state aid incidence verification. </t>
    </r>
    <r>
      <rPr>
        <sz val="11"/>
        <color theme="4" tint="-0.499984740745262"/>
        <rFont val="Trebuchet MS"/>
        <family val="2"/>
      </rPr>
      <t xml:space="preserve">
</t>
    </r>
  </si>
  <si>
    <t>64 points</t>
  </si>
  <si>
    <t>36 points</t>
  </si>
  <si>
    <t>1. The importance of cooperation beyond borders for the topic addressed and a cross-border impact is clearly demonstrated . (NB: If 0 points are awarded for this criterion the AF will be rejected)</t>
  </si>
  <si>
    <t>2.The results cannot (or only to some extent) be achieved without cooperation and have clear cross-border impact. (NB: If 0 points are awarded for this criterion the AF will be rejected)</t>
  </si>
  <si>
    <t xml:space="preserve">3.Proposed project outputs are needed to achieve project specific objectives
</t>
  </si>
  <si>
    <r>
      <t xml:space="preserve">4. Project outputs and results that contribute to Programme indicators are realistic (it is possible to achieve them with given resources – i.e. time, partners, budget - and they are realistic based on the quantification provided)
</t>
    </r>
    <r>
      <rPr>
        <sz val="11"/>
        <color rgb="FFFF0000"/>
        <rFont val="Trebuchet MS"/>
        <family val="2"/>
      </rPr>
      <t/>
    </r>
  </si>
  <si>
    <t xml:space="preserve">6. Project main outputs are applicable and replicable by other organisations/regions/countries outside of the current partnership (transferability) – if not, it is justified. </t>
  </si>
  <si>
    <r>
      <t>Each point within a cluster is assessed and will received a mark which is than converted into points according to the weight of mark in the maximum score 
Example for cluster 1 Project relevance: If point 1.</t>
    </r>
    <r>
      <rPr>
        <b/>
        <i/>
        <sz val="11"/>
        <color theme="4" tint="-0.499984740745262"/>
        <rFont val="Trebuchet MS"/>
        <family val="2"/>
      </rPr>
      <t xml:space="preserve">The project addresses common territorial challenges of the Romania Bulgaria Programme or a joint asset of the Programme area - there is a real need for the project (well justified, reasonable, well explained) </t>
    </r>
    <r>
      <rPr>
        <b/>
        <sz val="11"/>
        <color theme="4" tint="-0.499984740745262"/>
        <rFont val="Trebuchet MS"/>
        <family val="2"/>
      </rPr>
      <t>is marked with 2, as average, than 1.5 points will be granted.
The total score for cluster is than calculated: 1.5 + 1 + 3 + 3 + 3 + 2 + 2 + 2= 17.50 points out of 20 points</t>
    </r>
  </si>
  <si>
    <t xml:space="preserve">TOTAL POINTS for the STRATEGIC ASSESSMENT CRITERIA:
PROJECT RELEVANCE points + CROSS BORDER COOPERATION CHARACTER AND IMPACT points + PROJECT INTERVENTION LOGIC points + PARTNERSHIP RELEVANCE points + HORIZONTAL ISSUES points
</t>
  </si>
  <si>
    <t>Cross-border cooperation character and impact</t>
  </si>
  <si>
    <t>2. CROSS-BORDER COOPERATION CHARACTER AND IMPACT</t>
  </si>
  <si>
    <t>TOTAL POINTS FOR CROSS BORDER COOPERATION CHARACTER AND IMPACT</t>
  </si>
  <si>
    <t xml:space="preserve">2. Are the project outputs and results contributing to Programme indicators? 
SO 5.2:
- 0 - not addressed at all;  in this case the project is rejected (NB: If 0 points are awarded for this criterion the AF will be rejected)
- 1 - weak 
- 2 - average 
- 3 - good  
- 4 - excellent 
</t>
  </si>
  <si>
    <t xml:space="preserve">5. Project outputs are durable (the proposal is expected to provide a significant and durable contribution to solving the challenges targeted) – if not, it is justified.  
- the exit strategy of the project shall be considered, including the financial sustainability of the results, after the project completion. 
</t>
  </si>
  <si>
    <t>Application form section</t>
  </si>
  <si>
    <r>
      <t xml:space="preserve">2. The project makes a positive contribution to programme horizontal principle sustainable development, the Paris Agreement and the "Do No Significant Harm" principle. </t>
    </r>
    <r>
      <rPr>
        <sz val="11"/>
        <color rgb="FFFF0000"/>
        <rFont val="Trebuchet MS"/>
        <family val="2"/>
      </rPr>
      <t xml:space="preserve"> In case the applicants justify the contribution or the neutral impact on DNSH, 1 point shall be automatically granted.</t>
    </r>
  </si>
  <si>
    <r>
      <t>3. The project makes a positive contribution to the New European Bauhaus initiative.</t>
    </r>
    <r>
      <rPr>
        <sz val="11"/>
        <color rgb="FFFF0000"/>
        <rFont val="Trebuchet MS"/>
        <family val="2"/>
      </rPr>
      <t xml:space="preserve"> In case the applicants justify the contribution or neutral impact on NEB, 1 point shall be automatically granted. </t>
    </r>
  </si>
  <si>
    <t>1.The project addresses common need of the Romania Bulgaria Programme  (well justified, reasonable, well explained).</t>
  </si>
  <si>
    <t>3.There is a clear benefit from cooperating for the project partners / target groups / project area / Programme area  (NB: If 0 points are awarded for this criteria the AF will be rejected)</t>
  </si>
  <si>
    <t>To what extent will project outputs have an impact beyond project life time? (NB: If 0 points are awarded for criteria 3.2 and 3.3 the AF will be rejected).</t>
  </si>
  <si>
    <t>1. The communication objectives are relevant and are expected to contribute to the promotion of the ITS and its results</t>
  </si>
  <si>
    <t>Strategy Board agreement to develop and implement such a project (the SB decision is provided by the partners)</t>
  </si>
  <si>
    <t>Call for proposals for SO 5.2 - Governance Project</t>
  </si>
  <si>
    <t>The administrative compliance and eligibility assessment is a ‘yes or no’ process. This means that the assessment does not allow for any flexibility in the way the criteria are applied. The non-fulfilment of one criterion stops the assessment util the partners provide the requested documents.</t>
  </si>
  <si>
    <t>All mandatory annexes are signed and filled in, the standard format set by the Invitation is observed (where the case)</t>
  </si>
  <si>
    <t>The implementation period is in limits established within the Invitation (does not exceed the maximum project durations and should not be less than the minimum duration period indicated in the Invitation for the Governance Project.</t>
  </si>
  <si>
    <t xml:space="preserve">The value of the financial support requested is in line with the limits indicated in the Invitation for Governance Project.
</t>
  </si>
  <si>
    <t>The percentage of the financial support requested from ERDF and state budgets are within the limits indicated in the Invitation for the Governance Project</t>
  </si>
  <si>
    <t>The partnership set by the Invitation for the Governance Project is observed.</t>
  </si>
  <si>
    <t>No partner has benefited from a financing support from public funds for the same project proposal (in terms of objectives, activities and results) and does not apply for other funding programmes with this project unless it does not obtain financial support under this Programme.</t>
  </si>
  <si>
    <t>If part of the operation is to be implemented outside the programme area, it is within the territory of the countries participating to the Programme, and the activities contribute to the objectives of the programme, in the benefit of the programme area, and are in line with the Invitation for the Governance Project provisions.</t>
  </si>
  <si>
    <t xml:space="preserve">1. With respect to the project’s objectives the project partnership: 
• is balanced with respect to the levels, sectors, territory
• consists of partners that complement each other.
</t>
  </si>
  <si>
    <t>2. Partner organisations have proven experience and competence in the thematic field concerned, as well as the necessary capacity to implement the project (financial, human resources, etc.)</t>
  </si>
  <si>
    <t xml:space="preserve">3. All partners play a defined role in the partnership and the territory benefits from this cooperation.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</si>
</sst>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4" x14ac:knownFonts="1">
    <font>
      <sz val="11"/>
      <color theme="1"/>
      <name val="Calibri"/>
      <family val="2"/>
      <charset val="238"/>
      <scheme val="minor"/>
    </font>
    <font>
      <sz val="11"/>
      <color theme="1"/>
      <name val="Calibri"/>
      <family val="2"/>
      <charset val="238"/>
      <scheme val="minor"/>
    </font>
    <font>
      <sz val="11"/>
      <color theme="1"/>
      <name val="Trebuchet MS"/>
      <family val="2"/>
    </font>
    <font>
      <b/>
      <sz val="11"/>
      <color rgb="FFFF0000"/>
      <name val="Trebuchet MS"/>
      <family val="2"/>
    </font>
    <font>
      <b/>
      <sz val="11"/>
      <color rgb="FF00B050"/>
      <name val="Trebuchet MS"/>
      <family val="2"/>
    </font>
    <font>
      <sz val="11"/>
      <color theme="4" tint="-0.499984740745262"/>
      <name val="Calibri"/>
      <family val="2"/>
      <charset val="238"/>
      <scheme val="minor"/>
    </font>
    <font>
      <sz val="11"/>
      <color theme="4" tint="-0.499984740745262"/>
      <name val="Trebuchet MS"/>
      <family val="2"/>
    </font>
    <font>
      <b/>
      <sz val="11"/>
      <color theme="4" tint="-0.499984740745262"/>
      <name val="Trebuchet MS"/>
      <family val="2"/>
    </font>
    <font>
      <b/>
      <sz val="12"/>
      <color theme="4" tint="-0.499984740745262"/>
      <name val="Trebuchet MS"/>
      <family val="2"/>
    </font>
    <font>
      <sz val="7"/>
      <color theme="4" tint="-0.499984740745262"/>
      <name val="Trebuchet MS"/>
      <family val="2"/>
    </font>
    <font>
      <sz val="10.5"/>
      <color theme="4" tint="-0.499984740745262"/>
      <name val="Trebuchet MS"/>
      <family val="2"/>
    </font>
    <font>
      <u/>
      <sz val="11"/>
      <color theme="4" tint="-0.499984740745262"/>
      <name val="Trebuchet MS"/>
      <family val="2"/>
    </font>
    <font>
      <b/>
      <u/>
      <sz val="11"/>
      <color theme="4" tint="-0.499984740745262"/>
      <name val="Trebuchet MS"/>
      <family val="2"/>
    </font>
    <font>
      <b/>
      <i/>
      <sz val="11"/>
      <color theme="4" tint="-0.499984740745262"/>
      <name val="Trebuchet MS"/>
      <family val="2"/>
    </font>
    <font>
      <b/>
      <sz val="10"/>
      <color theme="4" tint="-0.499984740745262"/>
      <name val="Trebuchet MS"/>
      <family val="2"/>
    </font>
    <font>
      <sz val="10"/>
      <color theme="4" tint="-0.499984740745262"/>
      <name val="Trebuchet MS"/>
      <family val="2"/>
    </font>
    <font>
      <sz val="10"/>
      <color theme="4" tint="-0.499984740745262"/>
      <name val="Times New Roman"/>
      <family val="1"/>
    </font>
    <font>
      <u/>
      <sz val="10"/>
      <color theme="4" tint="-0.499984740745262"/>
      <name val="Trebuchet MS"/>
      <family val="2"/>
    </font>
    <font>
      <sz val="10"/>
      <color rgb="FFFF0000"/>
      <name val="Trebuchet MS"/>
      <family val="2"/>
    </font>
    <font>
      <sz val="10"/>
      <color theme="4" tint="-0.499984740745262"/>
      <name val="Calibri"/>
      <family val="2"/>
      <charset val="238"/>
      <scheme val="minor"/>
    </font>
    <font>
      <sz val="11"/>
      <color rgb="FFFF0000"/>
      <name val="Trebuchet MS"/>
      <family val="2"/>
    </font>
    <font>
      <sz val="11"/>
      <color theme="8" tint="-0.499984740745262"/>
      <name val="Trebuchet MS"/>
      <family val="2"/>
    </font>
    <font>
      <b/>
      <sz val="11"/>
      <color theme="8" tint="-0.499984740745262"/>
      <name val="Trebuchet MS"/>
      <family val="2"/>
    </font>
    <font>
      <b/>
      <sz val="12"/>
      <color theme="9" tint="-0.249977111117893"/>
      <name val="Trebuchet MS"/>
      <family val="2"/>
    </font>
  </fonts>
  <fills count="12">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28">
    <xf numFmtId="0" fontId="0" fillId="0" borderId="0" xfId="0"/>
    <xf numFmtId="0" fontId="2" fillId="0" borderId="0" xfId="0" applyFont="1" applyAlignment="1"/>
    <xf numFmtId="0" fontId="2" fillId="0" borderId="0" xfId="0" applyFont="1"/>
    <xf numFmtId="0" fontId="2" fillId="0" borderId="0" xfId="0" applyFont="1" applyAlignment="1">
      <alignment horizontal="center" wrapText="1"/>
    </xf>
    <xf numFmtId="1" fontId="2" fillId="0" borderId="0" xfId="0" applyNumberFormat="1" applyFont="1" applyAlignment="1">
      <alignment horizontal="center"/>
    </xf>
    <xf numFmtId="0" fontId="4" fillId="0" borderId="7" xfId="0" applyFont="1" applyFill="1" applyBorder="1" applyAlignment="1">
      <alignment horizontal="center" vertical="center"/>
    </xf>
    <xf numFmtId="0" fontId="5" fillId="0" borderId="0" xfId="0" applyFont="1"/>
    <xf numFmtId="0" fontId="6" fillId="0" borderId="7" xfId="0" applyFont="1" applyBorder="1" applyAlignment="1">
      <alignment horizontal="center" vertical="center"/>
    </xf>
    <xf numFmtId="0" fontId="6" fillId="0" borderId="7" xfId="0" applyFont="1" applyBorder="1" applyAlignment="1">
      <alignment horizontal="left" vertical="top" wrapText="1"/>
    </xf>
    <xf numFmtId="0" fontId="6" fillId="0" borderId="7" xfId="0" applyFont="1" applyBorder="1"/>
    <xf numFmtId="0" fontId="5" fillId="0" borderId="7" xfId="0" applyFont="1" applyBorder="1"/>
    <xf numFmtId="0" fontId="6" fillId="0" borderId="7"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vertical="top" wrapText="1"/>
    </xf>
    <xf numFmtId="0" fontId="6" fillId="0" borderId="7" xfId="0" applyFont="1" applyFill="1" applyBorder="1" applyAlignment="1">
      <alignment wrapText="1"/>
    </xf>
    <xf numFmtId="0" fontId="6" fillId="0" borderId="9" xfId="0" applyFont="1" applyFill="1" applyBorder="1" applyAlignment="1">
      <alignment wrapText="1"/>
    </xf>
    <xf numFmtId="0" fontId="6" fillId="0" borderId="7" xfId="0" applyFont="1" applyFill="1" applyBorder="1" applyAlignment="1">
      <alignment vertical="top" wrapText="1"/>
    </xf>
    <xf numFmtId="0" fontId="8" fillId="0" borderId="0" xfId="0" applyFont="1" applyBorder="1" applyAlignment="1">
      <alignment vertical="center" wrapText="1"/>
    </xf>
    <xf numFmtId="0" fontId="6" fillId="0" borderId="0" xfId="0" applyFont="1" applyAlignment="1">
      <alignment vertical="center"/>
    </xf>
    <xf numFmtId="0" fontId="7" fillId="0" borderId="0" xfId="0" applyFont="1"/>
    <xf numFmtId="0" fontId="6" fillId="0" borderId="0" xfId="0" applyFont="1"/>
    <xf numFmtId="49" fontId="6" fillId="0" borderId="0" xfId="0" applyNumberFormat="1" applyFont="1"/>
    <xf numFmtId="0" fontId="6" fillId="0" borderId="0" xfId="0" applyFont="1" applyAlignment="1">
      <alignment horizontal="justify" vertical="center"/>
    </xf>
    <xf numFmtId="0" fontId="7" fillId="0" borderId="7" xfId="0" applyFont="1" applyBorder="1" applyAlignment="1">
      <alignment horizontal="center" vertical="center"/>
    </xf>
    <xf numFmtId="1" fontId="7" fillId="3" borderId="7" xfId="0" applyNumberFormat="1" applyFont="1" applyFill="1" applyBorder="1" applyAlignment="1">
      <alignment horizontal="center" vertical="center" wrapText="1"/>
    </xf>
    <xf numFmtId="1" fontId="6" fillId="3" borderId="7" xfId="0" applyNumberFormat="1" applyFont="1" applyFill="1" applyBorder="1" applyAlignment="1">
      <alignment horizontal="center" vertical="center"/>
    </xf>
    <xf numFmtId="0" fontId="7" fillId="5" borderId="7" xfId="0" applyFont="1" applyFill="1" applyBorder="1" applyAlignment="1">
      <alignment horizontal="center" vertical="center"/>
    </xf>
    <xf numFmtId="1" fontId="7" fillId="6" borderId="7" xfId="0" applyNumberFormat="1" applyFont="1" applyFill="1" applyBorder="1" applyAlignment="1">
      <alignment horizontal="center" vertical="center" wrapText="1"/>
    </xf>
    <xf numFmtId="0" fontId="6" fillId="5" borderId="0" xfId="0" applyFont="1" applyFill="1" applyBorder="1" applyAlignment="1">
      <alignment vertical="top" wrapText="1"/>
    </xf>
    <xf numFmtId="2" fontId="7" fillId="5"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2" fontId="7" fillId="0" borderId="7" xfId="0" applyNumberFormat="1" applyFont="1" applyBorder="1" applyAlignment="1">
      <alignment horizontal="center" vertical="center"/>
    </xf>
    <xf numFmtId="0" fontId="7" fillId="0" borderId="15" xfId="0" applyFont="1" applyBorder="1" applyAlignment="1">
      <alignment horizontal="center" vertical="center"/>
    </xf>
    <xf numFmtId="0" fontId="6" fillId="5" borderId="0" xfId="0" applyFont="1" applyFill="1"/>
    <xf numFmtId="0" fontId="7" fillId="7" borderId="7" xfId="0" applyFont="1" applyFill="1" applyBorder="1" applyAlignment="1">
      <alignment horizontal="center" vertical="center"/>
    </xf>
    <xf numFmtId="2" fontId="7" fillId="7" borderId="7" xfId="0" applyNumberFormat="1" applyFont="1" applyFill="1" applyBorder="1" applyAlignment="1">
      <alignment horizontal="center" vertical="center"/>
    </xf>
    <xf numFmtId="0" fontId="7" fillId="5" borderId="7" xfId="0" applyFont="1" applyFill="1" applyBorder="1" applyAlignment="1">
      <alignment horizontal="center" vertical="center" wrapText="1"/>
    </xf>
    <xf numFmtId="2" fontId="7" fillId="5" borderId="7" xfId="0" applyNumberFormat="1" applyFont="1" applyFill="1" applyBorder="1" applyAlignment="1">
      <alignment horizontal="center" vertical="center" wrapText="1"/>
    </xf>
    <xf numFmtId="0" fontId="6" fillId="7" borderId="7" xfId="0" applyFont="1" applyFill="1" applyBorder="1"/>
    <xf numFmtId="0" fontId="6" fillId="5" borderId="0" xfId="0" applyFont="1" applyFill="1" applyBorder="1"/>
    <xf numFmtId="0" fontId="6" fillId="5" borderId="0" xfId="0" applyFont="1" applyFill="1" applyBorder="1" applyAlignment="1">
      <alignment horizontal="center" vertical="center"/>
    </xf>
    <xf numFmtId="0" fontId="7" fillId="5" borderId="6" xfId="0" applyFont="1" applyFill="1" applyBorder="1" applyAlignment="1">
      <alignment horizontal="center" vertical="center" wrapText="1"/>
    </xf>
    <xf numFmtId="0" fontId="6" fillId="7" borderId="7" xfId="0" applyFont="1" applyFill="1" applyBorder="1" applyAlignment="1">
      <alignment horizontal="center" vertical="center"/>
    </xf>
    <xf numFmtId="0" fontId="7" fillId="8" borderId="14" xfId="0" applyFont="1" applyFill="1" applyBorder="1" applyAlignment="1">
      <alignment horizontal="center" vertical="center" wrapText="1"/>
    </xf>
    <xf numFmtId="2" fontId="7" fillId="8" borderId="7" xfId="0" applyNumberFormat="1" applyFont="1" applyFill="1" applyBorder="1" applyAlignment="1">
      <alignment horizontal="center" vertical="center"/>
    </xf>
    <xf numFmtId="0" fontId="6" fillId="8" borderId="14" xfId="0" applyFont="1" applyFill="1" applyBorder="1"/>
    <xf numFmtId="0" fontId="6" fillId="8" borderId="15" xfId="0" applyFont="1" applyFill="1" applyBorder="1"/>
    <xf numFmtId="0" fontId="7" fillId="8" borderId="7" xfId="0" applyFont="1" applyFill="1" applyBorder="1" applyAlignment="1">
      <alignment horizontal="center" vertical="center" wrapText="1"/>
    </xf>
    <xf numFmtId="2" fontId="7" fillId="5" borderId="7" xfId="1" applyNumberFormat="1" applyFont="1" applyFill="1" applyBorder="1" applyAlignment="1">
      <alignment horizontal="center" vertical="center"/>
    </xf>
    <xf numFmtId="2" fontId="7" fillId="7" borderId="7" xfId="1" applyNumberFormat="1" applyFont="1" applyFill="1" applyBorder="1" applyAlignment="1">
      <alignment horizontal="center" vertical="center"/>
    </xf>
    <xf numFmtId="2" fontId="7" fillId="8" borderId="7" xfId="1" applyNumberFormat="1" applyFont="1" applyFill="1" applyBorder="1" applyAlignment="1">
      <alignment horizontal="center" vertical="center"/>
    </xf>
    <xf numFmtId="0" fontId="7" fillId="9" borderId="7" xfId="0" applyFont="1" applyFill="1" applyBorder="1" applyAlignment="1">
      <alignment horizontal="center" vertical="top" wrapText="1"/>
    </xf>
    <xf numFmtId="2" fontId="7" fillId="9" borderId="7" xfId="1" applyNumberFormat="1" applyFont="1" applyFill="1" applyBorder="1" applyAlignment="1">
      <alignment horizontal="center" vertical="top"/>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6" fillId="0" borderId="7" xfId="0" applyFont="1" applyBorder="1" applyAlignment="1">
      <alignment horizontal="center" wrapText="1"/>
    </xf>
    <xf numFmtId="0" fontId="7" fillId="0" borderId="7" xfId="0" applyFont="1" applyBorder="1" applyAlignment="1">
      <alignment horizontal="center" vertical="center"/>
    </xf>
    <xf numFmtId="4" fontId="6" fillId="10" borderId="7" xfId="2" applyNumberFormat="1" applyFont="1" applyFill="1" applyBorder="1" applyAlignment="1">
      <alignment horizontal="center" vertical="center"/>
    </xf>
    <xf numFmtId="4" fontId="6" fillId="10" borderId="7" xfId="0" applyNumberFormat="1" applyFont="1" applyFill="1" applyBorder="1" applyAlignment="1">
      <alignment horizontal="center" vertical="center"/>
    </xf>
    <xf numFmtId="0" fontId="0" fillId="0" borderId="0" xfId="0" applyBorder="1"/>
    <xf numFmtId="0" fontId="14" fillId="0" borderId="7" xfId="0" applyFont="1" applyBorder="1" applyAlignment="1">
      <alignment horizontal="center" vertical="center" wrapText="1"/>
    </xf>
    <xf numFmtId="0" fontId="14" fillId="0" borderId="7" xfId="0" applyFont="1" applyBorder="1" applyAlignment="1">
      <alignment vertical="center"/>
    </xf>
    <xf numFmtId="0" fontId="15" fillId="0" borderId="7" xfId="0" applyFont="1" applyBorder="1" applyAlignment="1">
      <alignment horizontal="justify" vertical="center"/>
    </xf>
    <xf numFmtId="0" fontId="15" fillId="0" borderId="7" xfId="0" applyFont="1" applyBorder="1"/>
    <xf numFmtId="0" fontId="15" fillId="0" borderId="7" xfId="0" applyFont="1" applyBorder="1" applyAlignment="1">
      <alignment horizontal="left"/>
    </xf>
    <xf numFmtId="0" fontId="19" fillId="0" borderId="7" xfId="0" applyFont="1" applyBorder="1"/>
    <xf numFmtId="0" fontId="2" fillId="0" borderId="0" xfId="0" applyFont="1" applyAlignment="1">
      <alignment wrapText="1"/>
    </xf>
    <xf numFmtId="0" fontId="22" fillId="0" borderId="7" xfId="0" applyFont="1" applyBorder="1" applyAlignment="1">
      <alignment horizontal="center" vertical="center"/>
    </xf>
    <xf numFmtId="0" fontId="7" fillId="0" borderId="7" xfId="0" applyFont="1" applyBorder="1" applyAlignment="1">
      <alignment horizontal="center" vertical="center"/>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7" fillId="0" borderId="0" xfId="0" applyFont="1" applyAlignment="1">
      <alignment horizontal="left" vertical="top" wrapText="1"/>
    </xf>
    <xf numFmtId="0" fontId="6" fillId="0" borderId="0" xfId="0" applyFont="1" applyAlignment="1">
      <alignment horizontal="center" wrapText="1"/>
    </xf>
    <xf numFmtId="0" fontId="2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0" xfId="0" applyFont="1" applyAlignment="1">
      <alignment horizontal="center" wrapText="1"/>
    </xf>
    <xf numFmtId="0" fontId="6" fillId="0" borderId="7" xfId="0" applyFont="1" applyBorder="1" applyAlignment="1">
      <alignment horizontal="left" vertical="top" wrapText="1"/>
    </xf>
    <xf numFmtId="0" fontId="7" fillId="7" borderId="7" xfId="0" applyFont="1" applyFill="1" applyBorder="1" applyAlignment="1">
      <alignment horizontal="left" vertical="center"/>
    </xf>
    <xf numFmtId="0" fontId="6" fillId="7" borderId="13"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15" xfId="0" applyFont="1" applyFill="1" applyBorder="1" applyAlignment="1">
      <alignment horizontal="center" vertical="center"/>
    </xf>
    <xf numFmtId="0" fontId="7" fillId="8" borderId="13" xfId="0" applyFont="1" applyFill="1" applyBorder="1" applyAlignment="1">
      <alignment horizontal="left" vertical="top" wrapText="1"/>
    </xf>
    <xf numFmtId="0" fontId="7" fillId="8" borderId="14" xfId="0" applyFont="1" applyFill="1" applyBorder="1" applyAlignment="1">
      <alignment horizontal="left" vertical="top"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7" fillId="9" borderId="13" xfId="0" applyFont="1" applyFill="1" applyBorder="1" applyAlignment="1">
      <alignment horizontal="center" vertical="top" wrapText="1"/>
    </xf>
    <xf numFmtId="0" fontId="7" fillId="9" borderId="14" xfId="0" applyFont="1" applyFill="1" applyBorder="1" applyAlignment="1">
      <alignment horizontal="center" vertical="top" wrapText="1"/>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7" fillId="6" borderId="7" xfId="0" applyFont="1" applyFill="1" applyBorder="1" applyAlignment="1">
      <alignment horizontal="center" vertical="center"/>
    </xf>
    <xf numFmtId="0" fontId="6" fillId="6" borderId="7" xfId="0" applyFont="1" applyFill="1" applyBorder="1" applyAlignment="1">
      <alignment horizontal="center"/>
    </xf>
    <xf numFmtId="0" fontId="7" fillId="6" borderId="8" xfId="0" applyFont="1" applyFill="1" applyBorder="1" applyAlignment="1">
      <alignment horizontal="center" vertical="center" wrapText="1"/>
    </xf>
    <xf numFmtId="0" fontId="7" fillId="6" borderId="6" xfId="0" applyFont="1" applyFill="1" applyBorder="1" applyAlignment="1">
      <alignment horizontal="center" vertical="center" wrapText="1"/>
    </xf>
    <xf numFmtId="1" fontId="3" fillId="6" borderId="7"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7" fillId="5" borderId="7" xfId="0" applyFont="1" applyFill="1" applyBorder="1" applyAlignment="1">
      <alignment horizontal="left" vertical="top"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7" borderId="7" xfId="0" applyFont="1" applyFill="1" applyBorder="1" applyAlignment="1">
      <alignment horizontal="left" vertical="top" wrapText="1"/>
    </xf>
    <xf numFmtId="0" fontId="6" fillId="7" borderId="13"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6" fillId="0" borderId="7" xfId="0" applyFont="1" applyBorder="1" applyAlignment="1">
      <alignment horizontal="left" wrapText="1"/>
    </xf>
    <xf numFmtId="0" fontId="7" fillId="7" borderId="7" xfId="0" applyFont="1" applyFill="1" applyBorder="1" applyAlignment="1">
      <alignment horizontal="left" vertical="center" wrapText="1"/>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6" fillId="11" borderId="7" xfId="0" applyFont="1" applyFill="1" applyBorder="1" applyAlignment="1">
      <alignment horizontal="left" vertical="top" wrapText="1"/>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1" fontId="3" fillId="6" borderId="8"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0" fontId="7" fillId="5" borderId="13"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6" borderId="8" xfId="0" applyFont="1" applyFill="1" applyBorder="1" applyAlignment="1">
      <alignment horizontal="center" vertical="center"/>
    </xf>
    <xf numFmtId="0" fontId="6" fillId="6" borderId="8" xfId="0" applyFont="1" applyFill="1" applyBorder="1" applyAlignment="1">
      <alignment horizontal="center"/>
    </xf>
    <xf numFmtId="0" fontId="6" fillId="6" borderId="6" xfId="0" applyFont="1" applyFill="1" applyBorder="1" applyAlignment="1">
      <alignment horizontal="center"/>
    </xf>
    <xf numFmtId="0" fontId="21" fillId="0" borderId="7" xfId="0" applyFont="1" applyBorder="1" applyAlignment="1">
      <alignment horizontal="left" vertical="top" wrapText="1"/>
    </xf>
    <xf numFmtId="0" fontId="7" fillId="7" borderId="7" xfId="0" applyFont="1" applyFill="1" applyBorder="1" applyAlignment="1">
      <alignment horizontal="center" vertical="center" wrapText="1"/>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6" fillId="0" borderId="6" xfId="0" applyFont="1" applyBorder="1" applyAlignment="1">
      <alignment horizontal="left" vertical="top"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8" xfId="0" applyFont="1" applyFill="1" applyBorder="1" applyAlignment="1">
      <alignment horizontal="center" vertical="top" wrapText="1"/>
    </xf>
    <xf numFmtId="0" fontId="7" fillId="6" borderId="6" xfId="0" applyFont="1" applyFill="1" applyBorder="1" applyAlignment="1">
      <alignment horizontal="center" vertical="top" wrapText="1"/>
    </xf>
    <xf numFmtId="0" fontId="7" fillId="0" borderId="7" xfId="0" applyFont="1" applyBorder="1" applyAlignment="1">
      <alignment horizontal="center"/>
    </xf>
    <xf numFmtId="0" fontId="6" fillId="0" borderId="7" xfId="0" applyFont="1" applyBorder="1" applyAlignment="1">
      <alignment horizontal="center"/>
    </xf>
    <xf numFmtId="0" fontId="2" fillId="0" borderId="7" xfId="0" applyFont="1" applyBorder="1" applyAlignment="1">
      <alignment horizont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2" borderId="7" xfId="0" applyFont="1" applyFill="1" applyBorder="1" applyAlignment="1">
      <alignment horizontal="center" wrapText="1"/>
    </xf>
    <xf numFmtId="0" fontId="6" fillId="0" borderId="7" xfId="0" applyFont="1" applyBorder="1" applyAlignment="1">
      <alignment horizontal="center" wrapText="1"/>
    </xf>
    <xf numFmtId="0" fontId="7" fillId="2" borderId="7" xfId="0" applyFont="1" applyFill="1" applyBorder="1" applyAlignment="1">
      <alignment horizont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center"/>
    </xf>
    <xf numFmtId="0" fontId="7" fillId="0" borderId="7" xfId="0" applyFont="1" applyBorder="1" applyAlignment="1">
      <alignment horizontal="center" vertical="center"/>
    </xf>
    <xf numFmtId="0" fontId="5" fillId="0" borderId="7" xfId="0" applyFont="1" applyBorder="1" applyAlignment="1">
      <alignment horizontal="center"/>
    </xf>
    <xf numFmtId="0" fontId="15" fillId="0" borderId="7" xfId="0" applyFont="1" applyBorder="1" applyAlignment="1">
      <alignment horizontal="left" wrapText="1"/>
    </xf>
    <xf numFmtId="0" fontId="15" fillId="0" borderId="7" xfId="0" applyFont="1" applyBorder="1" applyAlignment="1">
      <alignment horizontal="left"/>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0" borderId="7" xfId="0" applyFont="1" applyBorder="1" applyAlignment="1">
      <alignment horizontal="left" vertical="top" wrapText="1"/>
    </xf>
    <xf numFmtId="0" fontId="15" fillId="0" borderId="7" xfId="0" applyFont="1" applyBorder="1" applyAlignment="1">
      <alignment horizontal="left" vertical="top"/>
    </xf>
    <xf numFmtId="0" fontId="15" fillId="0" borderId="13" xfId="0" applyFont="1" applyBorder="1" applyAlignment="1">
      <alignment horizontal="left"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19" fillId="0" borderId="7"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2" borderId="7" xfId="0" applyFont="1" applyFill="1" applyBorder="1" applyAlignment="1">
      <alignment horizontal="left" vertical="center" wrapText="1"/>
    </xf>
    <xf numFmtId="0" fontId="8" fillId="0" borderId="0" xfId="0" applyFont="1" applyBorder="1" applyAlignment="1">
      <alignment horizontal="center" vertical="center"/>
    </xf>
    <xf numFmtId="0" fontId="7" fillId="0" borderId="7" xfId="0" applyFont="1" applyBorder="1" applyAlignment="1">
      <alignment horizontal="left" vertical="center" wrapText="1"/>
    </xf>
    <xf numFmtId="0" fontId="6" fillId="0" borderId="7" xfId="0" applyFont="1" applyBorder="1" applyAlignment="1">
      <alignment horizontal="left" vertical="center" wrapText="1"/>
    </xf>
    <xf numFmtId="0" fontId="14" fillId="2" borderId="8"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6" xfId="0"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2176145</xdr:colOff>
      <xdr:row>3</xdr:row>
      <xdr:rowOff>47625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0"/>
          <a:ext cx="2176145" cy="619125"/>
        </a:xfrm>
        <a:prstGeom prst="rect">
          <a:avLst/>
        </a:prstGeom>
        <a:noFill/>
      </xdr:spPr>
    </xdr:pic>
    <xdr:clientData/>
  </xdr:twoCellAnchor>
  <xdr:twoCellAnchor editAs="oneCell">
    <xdr:from>
      <xdr:col>5</xdr:col>
      <xdr:colOff>1495425</xdr:colOff>
      <xdr:row>0</xdr:row>
      <xdr:rowOff>0</xdr:rowOff>
    </xdr:from>
    <xdr:to>
      <xdr:col>5</xdr:col>
      <xdr:colOff>2275840</xdr:colOff>
      <xdr:row>4</xdr:row>
      <xdr:rowOff>18415</xdr:rowOff>
    </xdr:to>
    <xdr:pic>
      <xdr:nvPicPr>
        <xdr:cNvPr id="4" name="Picture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39300" y="0"/>
          <a:ext cx="780415" cy="78041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I37"/>
  <sheetViews>
    <sheetView topLeftCell="A24" zoomScaleNormal="100" workbookViewId="0">
      <selection activeCell="B33" sqref="B33"/>
    </sheetView>
  </sheetViews>
  <sheetFormatPr defaultRowHeight="15" x14ac:dyDescent="0.25"/>
  <cols>
    <col min="2" max="2" width="9.140625" customWidth="1"/>
    <col min="3" max="3" width="78" customWidth="1"/>
    <col min="4" max="4" width="13.42578125" customWidth="1"/>
    <col min="5" max="5" width="12.42578125" customWidth="1"/>
    <col min="6" max="6" width="35.140625" customWidth="1"/>
    <col min="7" max="7" width="17" customWidth="1"/>
  </cols>
  <sheetData>
    <row r="6" spans="1:7" ht="18" x14ac:dyDescent="0.25">
      <c r="B6" s="74" t="s">
        <v>191</v>
      </c>
      <c r="C6" s="74"/>
      <c r="D6" s="74"/>
      <c r="E6" s="74"/>
      <c r="F6" s="74"/>
      <c r="G6" s="74"/>
    </row>
    <row r="7" spans="1:7" ht="33.75" customHeight="1" x14ac:dyDescent="0.25">
      <c r="A7" s="17"/>
      <c r="B7" s="75" t="s">
        <v>85</v>
      </c>
      <c r="C7" s="75"/>
      <c r="D7" s="75"/>
      <c r="E7" s="75"/>
      <c r="F7" s="75"/>
      <c r="G7" s="75"/>
    </row>
    <row r="8" spans="1:7" x14ac:dyDescent="0.25">
      <c r="A8" s="76"/>
      <c r="B8" s="76"/>
      <c r="C8" s="76"/>
      <c r="D8" s="76"/>
      <c r="E8" s="76"/>
      <c r="F8" s="76"/>
      <c r="G8" s="76"/>
    </row>
    <row r="9" spans="1:7" x14ac:dyDescent="0.25">
      <c r="A9" s="76"/>
      <c r="B9" s="76"/>
      <c r="C9" s="76"/>
      <c r="D9" s="76"/>
      <c r="E9" s="76"/>
      <c r="F9" s="76"/>
      <c r="G9" s="76"/>
    </row>
    <row r="10" spans="1:7" ht="16.5" x14ac:dyDescent="0.3">
      <c r="A10" s="18"/>
      <c r="B10" s="19" t="s">
        <v>1</v>
      </c>
      <c r="C10" s="19"/>
      <c r="D10" s="19"/>
      <c r="E10" s="19"/>
      <c r="F10" s="19"/>
      <c r="G10" s="19"/>
    </row>
    <row r="11" spans="1:7" ht="16.5" x14ac:dyDescent="0.3">
      <c r="A11" s="18"/>
      <c r="B11" s="20" t="s">
        <v>86</v>
      </c>
      <c r="C11" s="20"/>
      <c r="D11" s="20"/>
      <c r="E11" s="20"/>
      <c r="F11" s="20"/>
      <c r="G11" s="20"/>
    </row>
    <row r="12" spans="1:7" ht="16.5" x14ac:dyDescent="0.3">
      <c r="A12" s="18"/>
      <c r="B12" s="21" t="s">
        <v>87</v>
      </c>
      <c r="C12" s="20"/>
      <c r="D12" s="20"/>
      <c r="E12" s="20"/>
      <c r="F12" s="20"/>
      <c r="G12" s="20"/>
    </row>
    <row r="13" spans="1:7" ht="16.5" x14ac:dyDescent="0.3">
      <c r="A13" s="18"/>
      <c r="B13" s="73"/>
      <c r="C13" s="73"/>
      <c r="D13" s="73"/>
      <c r="E13" s="73"/>
      <c r="F13" s="73"/>
      <c r="G13" s="73"/>
    </row>
    <row r="14" spans="1:7" ht="48.75" customHeight="1" x14ac:dyDescent="0.25">
      <c r="A14" s="22"/>
      <c r="B14" s="72" t="s">
        <v>192</v>
      </c>
      <c r="C14" s="72"/>
      <c r="D14" s="72"/>
      <c r="E14" s="72"/>
      <c r="F14" s="72"/>
      <c r="G14" s="72"/>
    </row>
    <row r="15" spans="1:7" ht="16.5" x14ac:dyDescent="0.3">
      <c r="A15" s="6"/>
      <c r="B15" s="73"/>
      <c r="C15" s="73"/>
      <c r="D15" s="73"/>
      <c r="E15" s="73"/>
      <c r="F15" s="73"/>
      <c r="G15" s="73"/>
    </row>
    <row r="16" spans="1:7" x14ac:dyDescent="0.25">
      <c r="A16" s="6"/>
      <c r="B16" s="6"/>
      <c r="C16" s="6"/>
      <c r="D16" s="6"/>
      <c r="E16" s="6"/>
      <c r="F16" s="6"/>
      <c r="G16" s="6"/>
    </row>
    <row r="17" spans="1:9" x14ac:dyDescent="0.25">
      <c r="A17" s="6"/>
      <c r="B17" s="6"/>
      <c r="C17" s="6"/>
      <c r="D17" s="6"/>
      <c r="E17" s="6"/>
      <c r="F17" s="6"/>
      <c r="G17" s="6"/>
    </row>
    <row r="18" spans="1:9" ht="16.5" x14ac:dyDescent="0.25">
      <c r="B18" s="23" t="s">
        <v>88</v>
      </c>
      <c r="C18" s="23" t="s">
        <v>89</v>
      </c>
      <c r="D18" s="23" t="s">
        <v>90</v>
      </c>
      <c r="E18" s="23" t="s">
        <v>91</v>
      </c>
      <c r="F18" s="5" t="s">
        <v>100</v>
      </c>
    </row>
    <row r="19" spans="1:9" ht="33" x14ac:dyDescent="0.25">
      <c r="B19" s="7">
        <v>1</v>
      </c>
      <c r="C19" s="70" t="s">
        <v>190</v>
      </c>
      <c r="D19" s="69"/>
      <c r="E19" s="69"/>
      <c r="F19" s="5"/>
    </row>
    <row r="20" spans="1:9" ht="34.5" customHeight="1" x14ac:dyDescent="0.3">
      <c r="A20" s="6"/>
      <c r="B20" s="11">
        <v>2</v>
      </c>
      <c r="C20" s="8" t="s">
        <v>92</v>
      </c>
      <c r="D20" s="9"/>
      <c r="E20" s="9"/>
      <c r="F20" s="10"/>
      <c r="G20" s="6"/>
      <c r="H20" s="6"/>
      <c r="I20" s="6"/>
    </row>
    <row r="21" spans="1:9" ht="74.25" customHeight="1" x14ac:dyDescent="0.3">
      <c r="A21" s="6"/>
      <c r="B21" s="7">
        <v>3</v>
      </c>
      <c r="C21" s="12" t="s">
        <v>116</v>
      </c>
      <c r="D21" s="9"/>
      <c r="E21" s="9"/>
      <c r="F21" s="10"/>
      <c r="G21" s="6"/>
      <c r="H21" s="6"/>
      <c r="I21" s="6"/>
    </row>
    <row r="22" spans="1:9" ht="43.5" customHeight="1" x14ac:dyDescent="0.3">
      <c r="A22" s="6"/>
      <c r="B22" s="11">
        <v>4</v>
      </c>
      <c r="C22" s="13" t="s">
        <v>193</v>
      </c>
      <c r="D22" s="9"/>
      <c r="E22" s="9"/>
      <c r="F22" s="10"/>
      <c r="G22" s="6"/>
      <c r="H22" s="6"/>
      <c r="I22" s="6"/>
    </row>
    <row r="23" spans="1:9" ht="73.5" customHeight="1" x14ac:dyDescent="0.3">
      <c r="A23" s="6"/>
      <c r="B23" s="7">
        <v>5</v>
      </c>
      <c r="C23" s="13" t="s">
        <v>194</v>
      </c>
      <c r="D23" s="9"/>
      <c r="E23" s="9"/>
      <c r="F23" s="10"/>
      <c r="G23" s="6"/>
      <c r="H23" s="6"/>
      <c r="I23" s="6"/>
    </row>
    <row r="24" spans="1:9" ht="61.5" customHeight="1" x14ac:dyDescent="0.3">
      <c r="A24" s="6"/>
      <c r="B24" s="11">
        <v>6</v>
      </c>
      <c r="C24" s="8" t="s">
        <v>195</v>
      </c>
      <c r="D24" s="9"/>
      <c r="E24" s="9"/>
      <c r="F24" s="10"/>
      <c r="G24" s="6"/>
      <c r="H24" s="6"/>
      <c r="I24" s="6"/>
    </row>
    <row r="25" spans="1:9" ht="54.75" customHeight="1" x14ac:dyDescent="0.3">
      <c r="A25" s="6"/>
      <c r="B25" s="7">
        <v>7</v>
      </c>
      <c r="C25" s="13" t="s">
        <v>196</v>
      </c>
      <c r="D25" s="9"/>
      <c r="E25" s="9"/>
      <c r="F25" s="10"/>
      <c r="G25" s="6"/>
      <c r="H25" s="6"/>
      <c r="I25" s="6"/>
    </row>
    <row r="26" spans="1:9" ht="24" customHeight="1" x14ac:dyDescent="0.3">
      <c r="A26" s="6"/>
      <c r="B26" s="11">
        <v>8</v>
      </c>
      <c r="C26" s="14" t="s">
        <v>93</v>
      </c>
      <c r="D26" s="9"/>
      <c r="E26" s="9"/>
      <c r="F26" s="10"/>
      <c r="G26" s="6"/>
      <c r="H26" s="6"/>
      <c r="I26" s="6"/>
    </row>
    <row r="27" spans="1:9" ht="16.5" x14ac:dyDescent="0.3">
      <c r="A27" s="6"/>
      <c r="B27" s="7">
        <v>9</v>
      </c>
      <c r="C27" s="14" t="s">
        <v>94</v>
      </c>
      <c r="D27" s="9"/>
      <c r="E27" s="9"/>
      <c r="F27" s="10"/>
      <c r="G27" s="6"/>
      <c r="H27" s="6"/>
      <c r="I27" s="6"/>
    </row>
    <row r="28" spans="1:9" ht="33.6" customHeight="1" x14ac:dyDescent="0.3">
      <c r="A28" s="6"/>
      <c r="B28" s="11">
        <v>10</v>
      </c>
      <c r="C28" s="15" t="s">
        <v>197</v>
      </c>
      <c r="D28" s="9"/>
      <c r="E28" s="9"/>
      <c r="F28" s="10"/>
      <c r="G28" s="6"/>
      <c r="H28" s="6"/>
      <c r="I28" s="6"/>
    </row>
    <row r="29" spans="1:9" ht="78.75" customHeight="1" x14ac:dyDescent="0.3">
      <c r="A29" s="6"/>
      <c r="B29" s="7">
        <v>11</v>
      </c>
      <c r="C29" s="16" t="s">
        <v>198</v>
      </c>
      <c r="D29" s="9"/>
      <c r="E29" s="9"/>
      <c r="F29" s="10"/>
      <c r="G29" s="6"/>
      <c r="H29" s="6"/>
      <c r="I29" s="6"/>
    </row>
    <row r="30" spans="1:9" ht="44.25" customHeight="1" x14ac:dyDescent="0.3">
      <c r="A30" s="6"/>
      <c r="B30" s="11">
        <v>12</v>
      </c>
      <c r="C30" s="16" t="s">
        <v>95</v>
      </c>
      <c r="D30" s="9"/>
      <c r="E30" s="9"/>
      <c r="F30" s="10"/>
      <c r="G30" s="6"/>
      <c r="H30" s="6"/>
      <c r="I30" s="6"/>
    </row>
    <row r="31" spans="1:9" ht="70.5" customHeight="1" x14ac:dyDescent="0.3">
      <c r="A31" s="6"/>
      <c r="B31" s="7">
        <v>13</v>
      </c>
      <c r="C31" s="16" t="s">
        <v>96</v>
      </c>
      <c r="D31" s="9"/>
      <c r="E31" s="9"/>
      <c r="F31" s="10"/>
      <c r="G31" s="6"/>
      <c r="H31" s="6"/>
      <c r="I31" s="6"/>
    </row>
    <row r="32" spans="1:9" ht="36.75" customHeight="1" x14ac:dyDescent="0.3">
      <c r="A32" s="6"/>
      <c r="B32" s="11">
        <v>14</v>
      </c>
      <c r="C32" s="16" t="s">
        <v>134</v>
      </c>
      <c r="D32" s="9"/>
      <c r="E32" s="9"/>
      <c r="F32" s="10"/>
      <c r="G32" s="6"/>
      <c r="H32" s="6"/>
      <c r="I32" s="6"/>
    </row>
    <row r="33" spans="1:9" ht="81" customHeight="1" x14ac:dyDescent="0.3">
      <c r="A33" s="6"/>
      <c r="B33" s="7">
        <v>15</v>
      </c>
      <c r="C33" s="16" t="s">
        <v>199</v>
      </c>
      <c r="D33" s="9"/>
      <c r="E33" s="9"/>
      <c r="F33" s="10"/>
      <c r="G33" s="6"/>
      <c r="H33" s="6"/>
      <c r="I33" s="6"/>
    </row>
    <row r="34" spans="1:9" ht="42" customHeight="1" x14ac:dyDescent="0.3">
      <c r="A34" s="6"/>
      <c r="B34" s="11">
        <v>16</v>
      </c>
      <c r="C34" s="16" t="s">
        <v>97</v>
      </c>
      <c r="D34" s="9"/>
      <c r="E34" s="9"/>
      <c r="F34" s="10"/>
      <c r="G34" s="6"/>
      <c r="H34" s="6"/>
      <c r="I34" s="6"/>
    </row>
    <row r="35" spans="1:9" ht="86.45" customHeight="1" x14ac:dyDescent="0.3">
      <c r="A35" s="6"/>
      <c r="B35" s="7">
        <v>17</v>
      </c>
      <c r="C35" s="16" t="s">
        <v>117</v>
      </c>
      <c r="D35" s="9"/>
      <c r="E35" s="9"/>
      <c r="F35" s="10"/>
      <c r="G35" s="6"/>
      <c r="H35" s="6"/>
      <c r="I35" s="6"/>
    </row>
    <row r="36" spans="1:9" ht="63.75" customHeight="1" x14ac:dyDescent="0.3">
      <c r="A36" s="6"/>
      <c r="B36" s="11">
        <v>18</v>
      </c>
      <c r="C36" s="16" t="s">
        <v>98</v>
      </c>
      <c r="D36" s="9"/>
      <c r="E36" s="9"/>
      <c r="F36" s="10"/>
      <c r="G36" s="6"/>
      <c r="H36" s="6"/>
      <c r="I36" s="6"/>
    </row>
    <row r="37" spans="1:9" ht="39" customHeight="1" x14ac:dyDescent="0.3">
      <c r="A37" s="6"/>
      <c r="B37" s="7">
        <v>19</v>
      </c>
      <c r="C37" s="16" t="s">
        <v>99</v>
      </c>
      <c r="D37" s="9"/>
      <c r="E37" s="9"/>
      <c r="F37" s="10"/>
      <c r="G37" s="6"/>
      <c r="H37" s="6"/>
      <c r="I37" s="6"/>
    </row>
  </sheetData>
  <sortState ref="B16:F39">
    <sortCondition ref="B16"/>
  </sortState>
  <mergeCells count="7">
    <mergeCell ref="B14:G14"/>
    <mergeCell ref="B15:G15"/>
    <mergeCell ref="B6:G6"/>
    <mergeCell ref="B7:G7"/>
    <mergeCell ref="A8:G8"/>
    <mergeCell ref="A9:G9"/>
    <mergeCell ref="B13:G13"/>
  </mergeCells>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14"/>
  <sheetViews>
    <sheetView tabSelected="1" view="pageBreakPreview" topLeftCell="A70" zoomScale="85" zoomScaleNormal="100" zoomScaleSheetLayoutView="85" workbookViewId="0">
      <selection activeCell="B75" sqref="B75:G75"/>
    </sheetView>
  </sheetViews>
  <sheetFormatPr defaultColWidth="9.140625" defaultRowHeight="16.5" x14ac:dyDescent="0.3"/>
  <cols>
    <col min="1" max="6" width="9.140625" style="2"/>
    <col min="7" max="7" width="53.7109375" style="2" customWidth="1"/>
    <col min="8" max="8" width="18.28515625" style="2" customWidth="1"/>
    <col min="9" max="9" width="25" style="2" customWidth="1"/>
    <col min="10" max="10" width="35.28515625" style="4" customWidth="1"/>
    <col min="11" max="11" width="16" style="2" customWidth="1"/>
    <col min="12" max="12" width="15.28515625" style="2" customWidth="1"/>
    <col min="13" max="13" width="13.42578125" style="2" customWidth="1"/>
    <col min="14" max="14" width="13.28515625" style="2" customWidth="1"/>
    <col min="15" max="15" width="14.5703125" style="2" customWidth="1"/>
    <col min="16" max="16" width="19.28515625" style="2" customWidth="1"/>
    <col min="17" max="17" width="49" style="2" customWidth="1"/>
    <col min="18" max="16384" width="9.140625" style="2"/>
  </cols>
  <sheetData>
    <row r="2" spans="2:16" ht="39" customHeight="1" x14ac:dyDescent="0.3">
      <c r="B2" s="185" t="s">
        <v>0</v>
      </c>
      <c r="C2" s="186"/>
      <c r="D2" s="186"/>
      <c r="E2" s="186"/>
      <c r="F2" s="186"/>
      <c r="G2" s="186"/>
      <c r="H2" s="186"/>
      <c r="I2" s="186"/>
      <c r="J2" s="186"/>
      <c r="K2" s="186"/>
      <c r="L2" s="186"/>
      <c r="M2" s="186"/>
      <c r="N2" s="186"/>
      <c r="O2" s="187"/>
      <c r="P2" s="1"/>
    </row>
    <row r="3" spans="2:16" x14ac:dyDescent="0.3">
      <c r="B3" s="188"/>
      <c r="C3" s="189"/>
      <c r="D3" s="189"/>
      <c r="E3" s="189"/>
      <c r="F3" s="189"/>
      <c r="G3" s="189"/>
      <c r="H3" s="189"/>
      <c r="I3" s="189"/>
      <c r="J3" s="189"/>
      <c r="K3" s="189"/>
      <c r="L3" s="189"/>
      <c r="M3" s="189"/>
      <c r="N3" s="189"/>
      <c r="O3" s="190"/>
    </row>
    <row r="4" spans="2:16" ht="16.5" customHeight="1" x14ac:dyDescent="0.3">
      <c r="B4" s="191" t="s">
        <v>1</v>
      </c>
      <c r="C4" s="192"/>
      <c r="D4" s="192"/>
      <c r="E4" s="192"/>
      <c r="F4" s="192"/>
      <c r="G4" s="192"/>
      <c r="H4" s="192"/>
      <c r="I4" s="192"/>
      <c r="J4" s="192"/>
      <c r="K4" s="192"/>
      <c r="L4" s="192"/>
      <c r="M4" s="192"/>
      <c r="N4" s="192"/>
      <c r="O4" s="193"/>
    </row>
    <row r="5" spans="2:16" x14ac:dyDescent="0.3">
      <c r="B5" s="194" t="s">
        <v>118</v>
      </c>
      <c r="C5" s="195"/>
      <c r="D5" s="195"/>
      <c r="E5" s="195"/>
      <c r="F5" s="195"/>
      <c r="G5" s="195"/>
      <c r="H5" s="195"/>
      <c r="I5" s="195"/>
      <c r="J5" s="195"/>
      <c r="K5" s="195"/>
      <c r="L5" s="195"/>
      <c r="M5" s="195"/>
      <c r="N5" s="195"/>
      <c r="O5" s="196"/>
    </row>
    <row r="6" spans="2:16" ht="16.5" customHeight="1" x14ac:dyDescent="0.3">
      <c r="B6" s="173" t="s">
        <v>119</v>
      </c>
      <c r="C6" s="174"/>
      <c r="D6" s="174"/>
      <c r="E6" s="174"/>
      <c r="F6" s="174"/>
      <c r="G6" s="174"/>
      <c r="H6" s="174"/>
      <c r="I6" s="174"/>
      <c r="J6" s="174"/>
      <c r="K6" s="174"/>
      <c r="L6" s="174"/>
      <c r="M6" s="174"/>
      <c r="N6" s="174"/>
      <c r="O6" s="175"/>
    </row>
    <row r="7" spans="2:16" ht="16.5" customHeight="1" x14ac:dyDescent="0.3">
      <c r="B7" s="173" t="s">
        <v>120</v>
      </c>
      <c r="C7" s="174"/>
      <c r="D7" s="174"/>
      <c r="E7" s="174"/>
      <c r="F7" s="174"/>
      <c r="G7" s="174"/>
      <c r="H7" s="174"/>
      <c r="I7" s="174"/>
      <c r="J7" s="174"/>
      <c r="K7" s="174"/>
      <c r="L7" s="174"/>
      <c r="M7" s="174"/>
      <c r="N7" s="174"/>
      <c r="O7" s="175"/>
    </row>
    <row r="8" spans="2:16" ht="16.5" customHeight="1" x14ac:dyDescent="0.3">
      <c r="B8" s="173" t="s">
        <v>121</v>
      </c>
      <c r="C8" s="174"/>
      <c r="D8" s="174"/>
      <c r="E8" s="174"/>
      <c r="F8" s="174"/>
      <c r="G8" s="174"/>
      <c r="H8" s="174"/>
      <c r="I8" s="174"/>
      <c r="J8" s="174"/>
      <c r="K8" s="174"/>
      <c r="L8" s="174"/>
      <c r="M8" s="174"/>
      <c r="N8" s="174"/>
      <c r="O8" s="175"/>
    </row>
    <row r="9" spans="2:16" x14ac:dyDescent="0.3">
      <c r="B9" s="176"/>
      <c r="C9" s="177"/>
      <c r="D9" s="177"/>
      <c r="E9" s="177"/>
      <c r="F9" s="177"/>
      <c r="G9" s="177"/>
      <c r="H9" s="177"/>
      <c r="I9" s="177"/>
      <c r="J9" s="177"/>
      <c r="K9" s="177"/>
      <c r="L9" s="177"/>
      <c r="M9" s="177"/>
      <c r="N9" s="177"/>
      <c r="O9" s="178"/>
    </row>
    <row r="10" spans="2:16" x14ac:dyDescent="0.3">
      <c r="B10" s="179" t="s">
        <v>122</v>
      </c>
      <c r="C10" s="180"/>
      <c r="D10" s="180"/>
      <c r="E10" s="180"/>
      <c r="F10" s="180"/>
      <c r="G10" s="180"/>
      <c r="H10" s="180"/>
      <c r="I10" s="180"/>
      <c r="J10" s="180"/>
      <c r="K10" s="180"/>
      <c r="L10" s="180"/>
      <c r="M10" s="180"/>
      <c r="N10" s="180"/>
      <c r="O10" s="181"/>
    </row>
    <row r="11" spans="2:16" ht="33" customHeight="1" x14ac:dyDescent="0.3">
      <c r="B11" s="173" t="s">
        <v>123</v>
      </c>
      <c r="C11" s="174"/>
      <c r="D11" s="174"/>
      <c r="E11" s="174"/>
      <c r="F11" s="174"/>
      <c r="G11" s="174"/>
      <c r="H11" s="174"/>
      <c r="I11" s="174"/>
      <c r="J11" s="174"/>
      <c r="K11" s="174"/>
      <c r="L11" s="174"/>
      <c r="M11" s="174"/>
      <c r="N11" s="174"/>
      <c r="O11" s="175"/>
    </row>
    <row r="12" spans="2:16" ht="33.75" customHeight="1" x14ac:dyDescent="0.3">
      <c r="B12" s="173" t="s">
        <v>124</v>
      </c>
      <c r="C12" s="174"/>
      <c r="D12" s="174"/>
      <c r="E12" s="174"/>
      <c r="F12" s="174"/>
      <c r="G12" s="174"/>
      <c r="H12" s="174"/>
      <c r="I12" s="174"/>
      <c r="J12" s="174"/>
      <c r="K12" s="174"/>
      <c r="L12" s="174"/>
      <c r="M12" s="174"/>
      <c r="N12" s="174"/>
      <c r="O12" s="175"/>
    </row>
    <row r="13" spans="2:16" x14ac:dyDescent="0.3">
      <c r="B13" s="182"/>
      <c r="C13" s="183"/>
      <c r="D13" s="183"/>
      <c r="E13" s="183"/>
      <c r="F13" s="183"/>
      <c r="G13" s="183"/>
      <c r="H13" s="183"/>
      <c r="I13" s="183"/>
      <c r="J13" s="183"/>
      <c r="K13" s="183"/>
      <c r="L13" s="183"/>
      <c r="M13" s="183"/>
      <c r="N13" s="183"/>
      <c r="O13" s="184"/>
    </row>
    <row r="14" spans="2:16" ht="19.5" customHeight="1" x14ac:dyDescent="0.3">
      <c r="B14" s="197" t="s">
        <v>2</v>
      </c>
      <c r="C14" s="198"/>
      <c r="D14" s="198"/>
      <c r="E14" s="198"/>
      <c r="F14" s="198"/>
      <c r="G14" s="198"/>
      <c r="H14" s="198"/>
      <c r="I14" s="198"/>
      <c r="J14" s="198"/>
      <c r="K14" s="198"/>
      <c r="L14" s="198"/>
      <c r="M14" s="198"/>
      <c r="N14" s="198"/>
      <c r="O14" s="199"/>
    </row>
    <row r="15" spans="2:16" x14ac:dyDescent="0.3">
      <c r="B15" s="200"/>
      <c r="C15" s="200"/>
      <c r="D15" s="200"/>
      <c r="E15" s="200"/>
      <c r="F15" s="200"/>
      <c r="G15" s="200"/>
      <c r="H15" s="200"/>
      <c r="I15" s="200"/>
      <c r="J15" s="200"/>
      <c r="K15" s="200"/>
      <c r="L15" s="200"/>
      <c r="M15" s="200"/>
      <c r="N15" s="200"/>
      <c r="O15" s="200"/>
    </row>
    <row r="16" spans="2:16" ht="16.5" customHeight="1" x14ac:dyDescent="0.3">
      <c r="B16" s="201" t="s">
        <v>3</v>
      </c>
      <c r="C16" s="201"/>
      <c r="D16" s="201"/>
      <c r="E16" s="201"/>
      <c r="F16" s="201"/>
      <c r="G16" s="201"/>
      <c r="H16" s="201"/>
      <c r="I16" s="201"/>
      <c r="J16" s="201"/>
      <c r="K16" s="201"/>
      <c r="L16" s="201"/>
      <c r="M16" s="201"/>
      <c r="N16" s="201"/>
      <c r="O16" s="201"/>
    </row>
    <row r="17" spans="2:16" ht="20.25" customHeight="1" x14ac:dyDescent="0.3">
      <c r="B17" s="201" t="s">
        <v>4</v>
      </c>
      <c r="C17" s="201"/>
      <c r="D17" s="201"/>
      <c r="E17" s="201"/>
      <c r="F17" s="201"/>
      <c r="G17" s="201"/>
      <c r="H17" s="201"/>
      <c r="I17" s="201"/>
      <c r="J17" s="201"/>
      <c r="K17" s="201"/>
      <c r="L17" s="201"/>
      <c r="M17" s="201"/>
      <c r="N17" s="201"/>
      <c r="O17" s="201"/>
    </row>
    <row r="18" spans="2:16" x14ac:dyDescent="0.3">
      <c r="B18" s="172" t="s">
        <v>5</v>
      </c>
      <c r="C18" s="172"/>
      <c r="D18" s="172"/>
      <c r="E18" s="172"/>
      <c r="F18" s="172"/>
      <c r="G18" s="172"/>
      <c r="H18" s="172"/>
      <c r="I18" s="172"/>
      <c r="J18" s="170" t="s">
        <v>169</v>
      </c>
      <c r="K18" s="170"/>
      <c r="L18" s="170"/>
      <c r="M18" s="170"/>
      <c r="N18" s="170"/>
      <c r="O18" s="170"/>
    </row>
    <row r="19" spans="2:16" x14ac:dyDescent="0.3">
      <c r="B19" s="150" t="s">
        <v>6</v>
      </c>
      <c r="C19" s="150"/>
      <c r="D19" s="150"/>
      <c r="E19" s="150"/>
      <c r="F19" s="150"/>
      <c r="G19" s="150"/>
      <c r="H19" s="150"/>
      <c r="I19" s="150"/>
      <c r="J19" s="150">
        <v>20</v>
      </c>
      <c r="K19" s="150"/>
      <c r="L19" s="150"/>
      <c r="M19" s="150"/>
      <c r="N19" s="150"/>
      <c r="O19" s="150"/>
    </row>
    <row r="20" spans="2:16" x14ac:dyDescent="0.3">
      <c r="B20" s="150" t="s">
        <v>178</v>
      </c>
      <c r="C20" s="150"/>
      <c r="D20" s="150"/>
      <c r="E20" s="150"/>
      <c r="F20" s="150"/>
      <c r="G20" s="150"/>
      <c r="H20" s="150"/>
      <c r="I20" s="150"/>
      <c r="J20" s="150">
        <v>15</v>
      </c>
      <c r="K20" s="150"/>
      <c r="L20" s="150"/>
      <c r="M20" s="150"/>
      <c r="N20" s="150"/>
      <c r="O20" s="150"/>
    </row>
    <row r="21" spans="2:16" ht="16.5" customHeight="1" x14ac:dyDescent="0.3">
      <c r="B21" s="150" t="s">
        <v>7</v>
      </c>
      <c r="C21" s="150"/>
      <c r="D21" s="150"/>
      <c r="E21" s="150"/>
      <c r="F21" s="150"/>
      <c r="G21" s="150"/>
      <c r="H21" s="150"/>
      <c r="I21" s="150"/>
      <c r="J21" s="150">
        <v>14</v>
      </c>
      <c r="K21" s="150"/>
      <c r="L21" s="150"/>
      <c r="M21" s="150"/>
      <c r="N21" s="150"/>
      <c r="O21" s="150"/>
    </row>
    <row r="22" spans="2:16" ht="16.5" customHeight="1" x14ac:dyDescent="0.3">
      <c r="B22" s="171" t="s">
        <v>8</v>
      </c>
      <c r="C22" s="171"/>
      <c r="D22" s="171"/>
      <c r="E22" s="171"/>
      <c r="F22" s="171"/>
      <c r="G22" s="171"/>
      <c r="H22" s="171"/>
      <c r="I22" s="171"/>
      <c r="J22" s="150">
        <v>10</v>
      </c>
      <c r="K22" s="150"/>
      <c r="L22" s="150"/>
      <c r="M22" s="150"/>
      <c r="N22" s="150"/>
      <c r="O22" s="150"/>
    </row>
    <row r="23" spans="2:16" x14ac:dyDescent="0.3">
      <c r="B23" s="150" t="s">
        <v>9</v>
      </c>
      <c r="C23" s="150"/>
      <c r="D23" s="150"/>
      <c r="E23" s="150"/>
      <c r="F23" s="150"/>
      <c r="G23" s="150"/>
      <c r="H23" s="150"/>
      <c r="I23" s="150"/>
      <c r="J23" s="171">
        <v>5</v>
      </c>
      <c r="K23" s="171"/>
      <c r="L23" s="171"/>
      <c r="M23" s="171"/>
      <c r="N23" s="171"/>
      <c r="O23" s="171"/>
    </row>
    <row r="24" spans="2:16" x14ac:dyDescent="0.3">
      <c r="B24" s="172" t="s">
        <v>10</v>
      </c>
      <c r="C24" s="172"/>
      <c r="D24" s="172"/>
      <c r="E24" s="172"/>
      <c r="F24" s="172"/>
      <c r="G24" s="172"/>
      <c r="H24" s="172"/>
      <c r="I24" s="172"/>
      <c r="J24" s="172" t="s">
        <v>170</v>
      </c>
      <c r="K24" s="172"/>
      <c r="L24" s="172"/>
      <c r="M24" s="172"/>
      <c r="N24" s="172"/>
      <c r="O24" s="172"/>
    </row>
    <row r="25" spans="2:16" x14ac:dyDescent="0.3">
      <c r="B25" s="150" t="s">
        <v>11</v>
      </c>
      <c r="C25" s="150"/>
      <c r="D25" s="150"/>
      <c r="E25" s="150"/>
      <c r="F25" s="150"/>
      <c r="G25" s="150"/>
      <c r="H25" s="150"/>
      <c r="I25" s="150"/>
      <c r="J25" s="150">
        <v>15</v>
      </c>
      <c r="K25" s="150"/>
      <c r="L25" s="150"/>
      <c r="M25" s="150"/>
      <c r="N25" s="150"/>
      <c r="O25" s="150"/>
    </row>
    <row r="26" spans="2:16" x14ac:dyDescent="0.3">
      <c r="B26" s="150" t="s">
        <v>12</v>
      </c>
      <c r="C26" s="150"/>
      <c r="D26" s="150"/>
      <c r="E26" s="150"/>
      <c r="F26" s="150"/>
      <c r="G26" s="150"/>
      <c r="H26" s="150"/>
      <c r="I26" s="150"/>
      <c r="J26" s="150">
        <v>4</v>
      </c>
      <c r="K26" s="150"/>
      <c r="L26" s="150"/>
      <c r="M26" s="150"/>
      <c r="N26" s="150"/>
      <c r="O26" s="150"/>
    </row>
    <row r="27" spans="2:16" x14ac:dyDescent="0.3">
      <c r="B27" s="150" t="s">
        <v>13</v>
      </c>
      <c r="C27" s="150"/>
      <c r="D27" s="150"/>
      <c r="E27" s="150"/>
      <c r="F27" s="150"/>
      <c r="G27" s="150"/>
      <c r="H27" s="150"/>
      <c r="I27" s="150"/>
      <c r="J27" s="150">
        <v>17</v>
      </c>
      <c r="K27" s="150"/>
      <c r="L27" s="150"/>
      <c r="M27" s="150"/>
      <c r="N27" s="150"/>
      <c r="O27" s="150"/>
    </row>
    <row r="28" spans="2:16" x14ac:dyDescent="0.3">
      <c r="B28" s="149" t="s">
        <v>14</v>
      </c>
      <c r="C28" s="149"/>
      <c r="D28" s="149"/>
      <c r="E28" s="149"/>
      <c r="F28" s="149"/>
      <c r="G28" s="149"/>
      <c r="H28" s="149"/>
      <c r="I28" s="149"/>
      <c r="J28" s="149" t="s">
        <v>15</v>
      </c>
      <c r="K28" s="149"/>
      <c r="L28" s="149"/>
      <c r="M28" s="149"/>
      <c r="N28" s="149"/>
      <c r="O28" s="149"/>
    </row>
    <row r="29" spans="2:16" x14ac:dyDescent="0.3">
      <c r="B29" s="150"/>
      <c r="C29" s="150"/>
      <c r="D29" s="150"/>
      <c r="E29" s="150"/>
      <c r="F29" s="150"/>
      <c r="G29" s="150"/>
      <c r="H29" s="150"/>
      <c r="I29" s="150"/>
      <c r="J29" s="150"/>
      <c r="K29" s="150"/>
      <c r="L29" s="150"/>
      <c r="M29" s="150"/>
      <c r="N29" s="150"/>
      <c r="O29" s="150"/>
    </row>
    <row r="30" spans="2:16" x14ac:dyDescent="0.3">
      <c r="B30" s="151"/>
      <c r="C30" s="151"/>
      <c r="D30" s="151"/>
      <c r="E30" s="151"/>
      <c r="F30" s="151"/>
      <c r="G30" s="151"/>
      <c r="H30" s="151"/>
      <c r="I30" s="151"/>
      <c r="J30" s="151"/>
      <c r="K30" s="151"/>
      <c r="L30" s="151"/>
      <c r="M30" s="151"/>
      <c r="N30" s="151"/>
      <c r="O30" s="151"/>
    </row>
    <row r="31" spans="2:16" ht="93.75" customHeight="1" x14ac:dyDescent="0.3">
      <c r="B31" s="152" t="s">
        <v>125</v>
      </c>
      <c r="C31" s="153"/>
      <c r="D31" s="153"/>
      <c r="E31" s="153"/>
      <c r="F31" s="153"/>
      <c r="G31" s="154"/>
      <c r="H31" s="158" t="s">
        <v>183</v>
      </c>
      <c r="I31" s="160" t="s">
        <v>16</v>
      </c>
      <c r="J31" s="24" t="s">
        <v>17</v>
      </c>
      <c r="K31" s="161" t="s">
        <v>18</v>
      </c>
      <c r="L31" s="162"/>
      <c r="M31" s="162"/>
      <c r="N31" s="162"/>
      <c r="O31" s="163"/>
      <c r="P31" s="20"/>
    </row>
    <row r="32" spans="2:16" ht="32.25" customHeight="1" x14ac:dyDescent="0.3">
      <c r="B32" s="155"/>
      <c r="C32" s="156"/>
      <c r="D32" s="156"/>
      <c r="E32" s="156"/>
      <c r="F32" s="156"/>
      <c r="G32" s="157"/>
      <c r="H32" s="159"/>
      <c r="I32" s="160"/>
      <c r="J32" s="25" t="s">
        <v>19</v>
      </c>
      <c r="K32" s="164"/>
      <c r="L32" s="165"/>
      <c r="M32" s="165"/>
      <c r="N32" s="165"/>
      <c r="O32" s="166"/>
      <c r="P32" s="20"/>
    </row>
    <row r="33" spans="2:18" ht="19.5" customHeight="1" x14ac:dyDescent="0.3">
      <c r="B33" s="155"/>
      <c r="C33" s="156"/>
      <c r="D33" s="156"/>
      <c r="E33" s="156"/>
      <c r="F33" s="156"/>
      <c r="G33" s="157"/>
      <c r="H33" s="159"/>
      <c r="I33" s="160"/>
      <c r="J33" s="25" t="s">
        <v>20</v>
      </c>
      <c r="K33" s="164"/>
      <c r="L33" s="165"/>
      <c r="M33" s="165"/>
      <c r="N33" s="165"/>
      <c r="O33" s="166"/>
      <c r="P33" s="20"/>
    </row>
    <row r="34" spans="2:18" ht="21" customHeight="1" x14ac:dyDescent="0.3">
      <c r="B34" s="155"/>
      <c r="C34" s="156"/>
      <c r="D34" s="156"/>
      <c r="E34" s="156"/>
      <c r="F34" s="156"/>
      <c r="G34" s="157"/>
      <c r="H34" s="159"/>
      <c r="I34" s="160"/>
      <c r="J34" s="25" t="s">
        <v>21</v>
      </c>
      <c r="K34" s="164"/>
      <c r="L34" s="165"/>
      <c r="M34" s="165"/>
      <c r="N34" s="165"/>
      <c r="O34" s="166"/>
      <c r="P34" s="20"/>
    </row>
    <row r="35" spans="2:18" ht="19.5" customHeight="1" x14ac:dyDescent="0.3">
      <c r="B35" s="155"/>
      <c r="C35" s="156"/>
      <c r="D35" s="156"/>
      <c r="E35" s="156"/>
      <c r="F35" s="156"/>
      <c r="G35" s="157"/>
      <c r="H35" s="159"/>
      <c r="I35" s="160"/>
      <c r="J35" s="25" t="s">
        <v>22</v>
      </c>
      <c r="K35" s="164"/>
      <c r="L35" s="165"/>
      <c r="M35" s="165"/>
      <c r="N35" s="165"/>
      <c r="O35" s="166"/>
      <c r="P35" s="20"/>
    </row>
    <row r="36" spans="2:18" ht="21.75" customHeight="1" x14ac:dyDescent="0.3">
      <c r="B36" s="155"/>
      <c r="C36" s="156"/>
      <c r="D36" s="156"/>
      <c r="E36" s="156"/>
      <c r="F36" s="156"/>
      <c r="G36" s="157"/>
      <c r="H36" s="159"/>
      <c r="I36" s="160"/>
      <c r="J36" s="25" t="s">
        <v>23</v>
      </c>
      <c r="K36" s="167"/>
      <c r="L36" s="168"/>
      <c r="M36" s="168"/>
      <c r="N36" s="168"/>
      <c r="O36" s="169"/>
      <c r="P36" s="20"/>
    </row>
    <row r="37" spans="2:18" ht="126" customHeight="1" x14ac:dyDescent="0.3">
      <c r="B37" s="139" t="s">
        <v>176</v>
      </c>
      <c r="C37" s="140"/>
      <c r="D37" s="140"/>
      <c r="E37" s="140"/>
      <c r="F37" s="140"/>
      <c r="G37" s="140"/>
      <c r="H37" s="140"/>
      <c r="I37" s="140"/>
      <c r="J37" s="140"/>
      <c r="K37" s="140"/>
      <c r="L37" s="140"/>
      <c r="M37" s="140"/>
      <c r="N37" s="140"/>
      <c r="O37" s="140"/>
      <c r="P37" s="20"/>
    </row>
    <row r="38" spans="2:18" ht="54" customHeight="1" x14ac:dyDescent="0.3">
      <c r="B38" s="119" t="s">
        <v>24</v>
      </c>
      <c r="C38" s="119"/>
      <c r="D38" s="119"/>
      <c r="E38" s="119"/>
      <c r="F38" s="119"/>
      <c r="G38" s="119"/>
      <c r="H38" s="119"/>
      <c r="I38" s="119"/>
      <c r="J38" s="119"/>
      <c r="K38" s="119"/>
      <c r="L38" s="119"/>
      <c r="M38" s="119"/>
      <c r="N38" s="119"/>
      <c r="O38" s="119"/>
      <c r="P38" s="26"/>
    </row>
    <row r="39" spans="2:18" ht="68.25" customHeight="1" x14ac:dyDescent="0.3">
      <c r="B39" s="141" t="s">
        <v>25</v>
      </c>
      <c r="C39" s="142"/>
      <c r="D39" s="142"/>
      <c r="E39" s="142"/>
      <c r="F39" s="142"/>
      <c r="G39" s="143"/>
      <c r="H39" s="147"/>
      <c r="I39" s="100" t="s">
        <v>16</v>
      </c>
      <c r="J39" s="124" t="s">
        <v>135</v>
      </c>
      <c r="K39" s="27">
        <v>0</v>
      </c>
      <c r="L39" s="27">
        <v>1</v>
      </c>
      <c r="M39" s="27">
        <v>2</v>
      </c>
      <c r="N39" s="27">
        <v>3</v>
      </c>
      <c r="O39" s="27">
        <v>4</v>
      </c>
      <c r="P39" s="103" t="s">
        <v>102</v>
      </c>
    </row>
    <row r="40" spans="2:18" ht="63" customHeight="1" x14ac:dyDescent="0.3">
      <c r="B40" s="144"/>
      <c r="C40" s="145"/>
      <c r="D40" s="145"/>
      <c r="E40" s="145"/>
      <c r="F40" s="145"/>
      <c r="G40" s="146"/>
      <c r="H40" s="148"/>
      <c r="I40" s="101"/>
      <c r="J40" s="125"/>
      <c r="K40" s="27" t="s">
        <v>26</v>
      </c>
      <c r="L40" s="27" t="s">
        <v>27</v>
      </c>
      <c r="M40" s="27" t="s">
        <v>28</v>
      </c>
      <c r="N40" s="27" t="s">
        <v>29</v>
      </c>
      <c r="O40" s="27" t="s">
        <v>30</v>
      </c>
      <c r="P40" s="104"/>
    </row>
    <row r="41" spans="2:18" ht="36" customHeight="1" x14ac:dyDescent="0.3">
      <c r="B41" s="126" t="s">
        <v>31</v>
      </c>
      <c r="C41" s="127"/>
      <c r="D41" s="127"/>
      <c r="E41" s="127"/>
      <c r="F41" s="127"/>
      <c r="G41" s="127"/>
      <c r="H41" s="28"/>
      <c r="I41" s="26">
        <f>I42+I43</f>
        <v>5</v>
      </c>
      <c r="J41" s="29">
        <f>J42+J43</f>
        <v>2.5</v>
      </c>
      <c r="K41" s="106" t="s">
        <v>136</v>
      </c>
      <c r="L41" s="107"/>
      <c r="M41" s="107"/>
      <c r="N41" s="107"/>
      <c r="O41" s="108"/>
      <c r="P41" s="26"/>
    </row>
    <row r="42" spans="2:18" ht="64.5" customHeight="1" x14ac:dyDescent="0.3">
      <c r="B42" s="138" t="s">
        <v>186</v>
      </c>
      <c r="C42" s="138"/>
      <c r="D42" s="138"/>
      <c r="E42" s="138"/>
      <c r="F42" s="138"/>
      <c r="G42" s="138"/>
      <c r="H42" s="30" t="s">
        <v>32</v>
      </c>
      <c r="I42" s="57">
        <v>3</v>
      </c>
      <c r="J42" s="31">
        <f>IF(P42=0,K42,(IF(P42=1,L42,(IF(P42=2,M42,(IF(P42=3,N42,(IF(P42=4,O42,N/A)))))))))</f>
        <v>1.5</v>
      </c>
      <c r="K42" s="58">
        <f>I42/$O$39*$K$39</f>
        <v>0</v>
      </c>
      <c r="L42" s="58">
        <f>I42/$O$39*$L$39</f>
        <v>0.75</v>
      </c>
      <c r="M42" s="59">
        <f>I42/$O$39*$M$39</f>
        <v>1.5</v>
      </c>
      <c r="N42" s="58">
        <f>I42/$O$39*$N$39</f>
        <v>2.25</v>
      </c>
      <c r="O42" s="58">
        <f>I42/$O$39*$O$39</f>
        <v>3</v>
      </c>
      <c r="P42" s="32">
        <v>2</v>
      </c>
      <c r="R42" s="3"/>
    </row>
    <row r="43" spans="2:18" ht="42" customHeight="1" x14ac:dyDescent="0.3">
      <c r="B43" s="77" t="s">
        <v>33</v>
      </c>
      <c r="C43" s="77"/>
      <c r="D43" s="77"/>
      <c r="E43" s="77"/>
      <c r="F43" s="77"/>
      <c r="G43" s="77"/>
      <c r="H43" s="7" t="s">
        <v>34</v>
      </c>
      <c r="I43" s="57">
        <v>2</v>
      </c>
      <c r="J43" s="31">
        <f>IF(P43=0,K43,(IF(P43=1,L43,(IF(P43=2,M43,(IF(P43=3,N43,(IF(P43=4,O43,N/A)))))))))</f>
        <v>1</v>
      </c>
      <c r="K43" s="58">
        <f>I43/$O$39*$K$39</f>
        <v>0</v>
      </c>
      <c r="L43" s="58">
        <f>I43/$O$39*$L$39</f>
        <v>0.5</v>
      </c>
      <c r="M43" s="59">
        <f>I43/$O$39*$M$39</f>
        <v>1</v>
      </c>
      <c r="N43" s="58">
        <f>I43/$O$39*$N$39</f>
        <v>1.5</v>
      </c>
      <c r="O43" s="58">
        <f>I43/$O$39*$O$39</f>
        <v>2</v>
      </c>
      <c r="P43" s="32">
        <v>2</v>
      </c>
    </row>
    <row r="44" spans="2:18" ht="55.5" customHeight="1" x14ac:dyDescent="0.3">
      <c r="B44" s="126" t="s">
        <v>126</v>
      </c>
      <c r="C44" s="127"/>
      <c r="D44" s="127"/>
      <c r="E44" s="127"/>
      <c r="F44" s="127"/>
      <c r="G44" s="127"/>
      <c r="H44" s="33"/>
      <c r="I44" s="26">
        <f>I45+I46+I47</f>
        <v>9</v>
      </c>
      <c r="J44" s="29">
        <f>J45+J46+J47</f>
        <v>9</v>
      </c>
      <c r="K44" s="106" t="str">
        <f>K41</f>
        <v>Weight of mark in the maximum score</v>
      </c>
      <c r="L44" s="107"/>
      <c r="M44" s="107"/>
      <c r="N44" s="107"/>
      <c r="O44" s="108"/>
      <c r="P44" s="26"/>
    </row>
    <row r="45" spans="2:18" ht="60.75" customHeight="1" x14ac:dyDescent="0.3">
      <c r="B45" s="77" t="s">
        <v>127</v>
      </c>
      <c r="C45" s="77"/>
      <c r="D45" s="77"/>
      <c r="E45" s="77"/>
      <c r="F45" s="77"/>
      <c r="G45" s="77"/>
      <c r="H45" s="7" t="s">
        <v>35</v>
      </c>
      <c r="I45" s="57">
        <v>3</v>
      </c>
      <c r="J45" s="31">
        <f>IF(P45=0,K45,(IF(P45=1,L45,(IF(P45=2,M45,(IF(P45=3,N45,(IF(P45=4,O45,N/A)))))))))</f>
        <v>3</v>
      </c>
      <c r="K45" s="58">
        <f>I45/$O$39*$K$39</f>
        <v>0</v>
      </c>
      <c r="L45" s="58">
        <f>I45/$O$39*$L$39</f>
        <v>0.75</v>
      </c>
      <c r="M45" s="59">
        <f>I45/$O$39*$M$39</f>
        <v>1.5</v>
      </c>
      <c r="N45" s="58">
        <f>I45/$O$39*$N$39</f>
        <v>2.25</v>
      </c>
      <c r="O45" s="58">
        <f>I45/$O$39*$O$39</f>
        <v>3</v>
      </c>
      <c r="P45" s="32">
        <v>4</v>
      </c>
    </row>
    <row r="46" spans="2:18" ht="54" customHeight="1" x14ac:dyDescent="0.3">
      <c r="B46" s="77" t="s">
        <v>128</v>
      </c>
      <c r="C46" s="77"/>
      <c r="D46" s="77"/>
      <c r="E46" s="77"/>
      <c r="F46" s="77"/>
      <c r="G46" s="77"/>
      <c r="H46" s="30" t="s">
        <v>36</v>
      </c>
      <c r="I46" s="57">
        <v>3</v>
      </c>
      <c r="J46" s="31">
        <f>IF(P46=0,K46,(IF(P46=1,L46,(IF(P46=2,M46,(IF(P46=3,N46,(IF(P46=4,O46,N/A)))))))))</f>
        <v>3</v>
      </c>
      <c r="K46" s="58">
        <f>I46/$O$39*$K$39</f>
        <v>0</v>
      </c>
      <c r="L46" s="58">
        <f>I46/$O$39*$L$39</f>
        <v>0.75</v>
      </c>
      <c r="M46" s="59">
        <f>I46/$O$39*$M$39</f>
        <v>1.5</v>
      </c>
      <c r="N46" s="58">
        <f>I46/$O$39*$N$39</f>
        <v>2.25</v>
      </c>
      <c r="O46" s="58">
        <f>I46/$O$39*$O$39</f>
        <v>3</v>
      </c>
      <c r="P46" s="32">
        <v>4</v>
      </c>
    </row>
    <row r="47" spans="2:18" ht="40.5" customHeight="1" x14ac:dyDescent="0.3">
      <c r="B47" s="77" t="s">
        <v>129</v>
      </c>
      <c r="C47" s="77"/>
      <c r="D47" s="77"/>
      <c r="E47" s="77"/>
      <c r="F47" s="77"/>
      <c r="G47" s="77"/>
      <c r="H47" s="7" t="s">
        <v>37</v>
      </c>
      <c r="I47" s="57">
        <v>3</v>
      </c>
      <c r="J47" s="31">
        <f>IF(P47=0,K47,(IF(P47=1,L47,(IF(P47=2,M47,(IF(P47=3,N47,(IF(P47=4,O47,N/A)))))))))</f>
        <v>3</v>
      </c>
      <c r="K47" s="58">
        <f>I47/$O$39*$K$39</f>
        <v>0</v>
      </c>
      <c r="L47" s="58">
        <f>I47/$O$39*$L$39</f>
        <v>0.75</v>
      </c>
      <c r="M47" s="59">
        <f>I47/$O$39*$M$39</f>
        <v>1.5</v>
      </c>
      <c r="N47" s="58">
        <f>I47/$O$39*$N$39</f>
        <v>2.25</v>
      </c>
      <c r="O47" s="58">
        <f>I47/$O$39*$O$39</f>
        <v>3</v>
      </c>
      <c r="P47" s="32">
        <v>4</v>
      </c>
    </row>
    <row r="48" spans="2:18" ht="46.5" customHeight="1" x14ac:dyDescent="0.3">
      <c r="B48" s="128" t="s">
        <v>38</v>
      </c>
      <c r="C48" s="129"/>
      <c r="D48" s="129"/>
      <c r="E48" s="129"/>
      <c r="F48" s="129"/>
      <c r="G48" s="129"/>
      <c r="H48" s="33"/>
      <c r="I48" s="26">
        <f>I49+I50+I51</f>
        <v>6</v>
      </c>
      <c r="J48" s="29">
        <f>J49+J50+J51</f>
        <v>6</v>
      </c>
      <c r="K48" s="106" t="str">
        <f>K41</f>
        <v>Weight of mark in the maximum score</v>
      </c>
      <c r="L48" s="107"/>
      <c r="M48" s="107"/>
      <c r="N48" s="107"/>
      <c r="O48" s="108"/>
      <c r="P48" s="26"/>
    </row>
    <row r="49" spans="2:16" ht="44.25" customHeight="1" x14ac:dyDescent="0.3">
      <c r="B49" s="77" t="s">
        <v>39</v>
      </c>
      <c r="C49" s="77"/>
      <c r="D49" s="77"/>
      <c r="E49" s="77"/>
      <c r="F49" s="77"/>
      <c r="G49" s="77"/>
      <c r="H49" s="7" t="s">
        <v>40</v>
      </c>
      <c r="I49" s="57">
        <v>1</v>
      </c>
      <c r="J49" s="31">
        <f>IF(P49=0,K49,(IF(P49=1,L49,(IF(P49=2,M49,(IF(P49=3,N49,(IF(P49=4,O49,N/A)))))))))</f>
        <v>1</v>
      </c>
      <c r="K49" s="58">
        <f>I49/$O$39*$K$39</f>
        <v>0</v>
      </c>
      <c r="L49" s="58">
        <f>I49/$O$39*$L$39</f>
        <v>0.25</v>
      </c>
      <c r="M49" s="59">
        <f>I49/$O$39*$M$39</f>
        <v>0.5</v>
      </c>
      <c r="N49" s="58">
        <f>I49/$O$39*$N$39</f>
        <v>0.75</v>
      </c>
      <c r="O49" s="58">
        <f>I49/$O$39*$O$39</f>
        <v>1</v>
      </c>
      <c r="P49" s="32">
        <v>4</v>
      </c>
    </row>
    <row r="50" spans="2:16" ht="37.5" customHeight="1" x14ac:dyDescent="0.3">
      <c r="B50" s="77" t="s">
        <v>41</v>
      </c>
      <c r="C50" s="77"/>
      <c r="D50" s="77"/>
      <c r="E50" s="77"/>
      <c r="F50" s="77"/>
      <c r="G50" s="77"/>
      <c r="H50" s="7" t="s">
        <v>42</v>
      </c>
      <c r="I50" s="57">
        <v>1</v>
      </c>
      <c r="J50" s="31">
        <f>IF(P50=0,K50,(IF(P50=1,L50,(IF(P50=2,M50,(IF(P50=3,N50,(IF(P50=4,O50,N/A)))))))))</f>
        <v>1</v>
      </c>
      <c r="K50" s="58">
        <f>I50/$O$39*$K$39</f>
        <v>0</v>
      </c>
      <c r="L50" s="58">
        <f>I50/$O$39*$L$39</f>
        <v>0.25</v>
      </c>
      <c r="M50" s="59">
        <f>I50/$O$39*$M$39</f>
        <v>0.5</v>
      </c>
      <c r="N50" s="58">
        <f>I50/$O$39*$N$39</f>
        <v>0.75</v>
      </c>
      <c r="O50" s="58">
        <f>I50/$O$39*$O$39</f>
        <v>1</v>
      </c>
      <c r="P50" s="32">
        <v>4</v>
      </c>
    </row>
    <row r="51" spans="2:16" ht="51.75" customHeight="1" x14ac:dyDescent="0.3">
      <c r="B51" s="77" t="s">
        <v>43</v>
      </c>
      <c r="C51" s="77"/>
      <c r="D51" s="77"/>
      <c r="E51" s="77"/>
      <c r="F51" s="77"/>
      <c r="G51" s="77"/>
      <c r="H51" s="7" t="s">
        <v>42</v>
      </c>
      <c r="I51" s="71">
        <v>4</v>
      </c>
      <c r="J51" s="31">
        <f>IF(P51=0,K51,(IF(P51=1,L51,(IF(P51=2,M51,(IF(P51=3,N51,(IF(P51=4,O51,N/A)))))))))</f>
        <v>4</v>
      </c>
      <c r="K51" s="58">
        <f>I51/$O$39*$K$39</f>
        <v>0</v>
      </c>
      <c r="L51" s="58">
        <f>I51/$O$39*$L$39</f>
        <v>1</v>
      </c>
      <c r="M51" s="59">
        <f>I51/$O$39*$M$39</f>
        <v>2</v>
      </c>
      <c r="N51" s="58">
        <f>I51/$O$39*$N$39</f>
        <v>3</v>
      </c>
      <c r="O51" s="58">
        <f>I51/$O$39*$O$39</f>
        <v>4</v>
      </c>
      <c r="P51" s="32">
        <v>4</v>
      </c>
    </row>
    <row r="52" spans="2:16" ht="39.75" customHeight="1" x14ac:dyDescent="0.3">
      <c r="B52" s="134" t="s">
        <v>44</v>
      </c>
      <c r="C52" s="134"/>
      <c r="D52" s="134"/>
      <c r="E52" s="134"/>
      <c r="F52" s="134"/>
      <c r="G52" s="134"/>
      <c r="H52" s="34"/>
      <c r="I52" s="34">
        <f>I48+I44+I41</f>
        <v>20</v>
      </c>
      <c r="J52" s="35">
        <f>J42+J43+J45+J46+J47+J49+J50+J51</f>
        <v>17.5</v>
      </c>
      <c r="K52" s="135"/>
      <c r="L52" s="136"/>
      <c r="M52" s="136"/>
      <c r="N52" s="136"/>
      <c r="O52" s="137"/>
      <c r="P52" s="34"/>
    </row>
    <row r="53" spans="2:16" ht="41.25" customHeight="1" x14ac:dyDescent="0.3">
      <c r="B53" s="98" t="s">
        <v>179</v>
      </c>
      <c r="C53" s="98"/>
      <c r="D53" s="98"/>
      <c r="E53" s="98"/>
      <c r="F53" s="98"/>
      <c r="G53" s="98"/>
      <c r="H53" s="99"/>
      <c r="I53" s="100" t="str">
        <f>I39</f>
        <v>Maximum score</v>
      </c>
      <c r="J53" s="102" t="str">
        <f>J39</f>
        <v xml:space="preserve">Mark awarded by assessor converted into points based on the simulation
</v>
      </c>
      <c r="K53" s="53">
        <v>0</v>
      </c>
      <c r="L53" s="53">
        <v>1</v>
      </c>
      <c r="M53" s="53">
        <v>2</v>
      </c>
      <c r="N53" s="53">
        <v>3</v>
      </c>
      <c r="O53" s="53">
        <v>4</v>
      </c>
      <c r="P53" s="103" t="str">
        <f>P39</f>
        <v>Mark awarded by assessor - simulation</v>
      </c>
    </row>
    <row r="54" spans="2:16" ht="33" x14ac:dyDescent="0.3">
      <c r="B54" s="98"/>
      <c r="C54" s="98"/>
      <c r="D54" s="98"/>
      <c r="E54" s="98"/>
      <c r="F54" s="98"/>
      <c r="G54" s="98"/>
      <c r="H54" s="99"/>
      <c r="I54" s="101"/>
      <c r="J54" s="102"/>
      <c r="K54" s="54" t="s">
        <v>26</v>
      </c>
      <c r="L54" s="53" t="s">
        <v>45</v>
      </c>
      <c r="M54" s="53" t="s">
        <v>28</v>
      </c>
      <c r="N54" s="53" t="s">
        <v>29</v>
      </c>
      <c r="O54" s="53" t="s">
        <v>30</v>
      </c>
      <c r="P54" s="104"/>
    </row>
    <row r="55" spans="2:16" ht="45" customHeight="1" x14ac:dyDescent="0.3">
      <c r="B55" s="126" t="s">
        <v>130</v>
      </c>
      <c r="C55" s="127"/>
      <c r="D55" s="127"/>
      <c r="E55" s="127"/>
      <c r="F55" s="127"/>
      <c r="G55" s="127"/>
      <c r="H55" s="33"/>
      <c r="I55" s="36">
        <f>I56+I57+I58</f>
        <v>15</v>
      </c>
      <c r="J55" s="37">
        <f>J56+J57+J58</f>
        <v>15</v>
      </c>
      <c r="K55" s="106" t="str">
        <f>K41</f>
        <v>Weight of mark in the maximum score</v>
      </c>
      <c r="L55" s="107"/>
      <c r="M55" s="107"/>
      <c r="N55" s="107"/>
      <c r="O55" s="108"/>
      <c r="P55" s="36"/>
    </row>
    <row r="56" spans="2:16" ht="63" customHeight="1" x14ac:dyDescent="0.3">
      <c r="B56" s="133" t="s">
        <v>171</v>
      </c>
      <c r="C56" s="133"/>
      <c r="D56" s="133"/>
      <c r="E56" s="133"/>
      <c r="F56" s="133"/>
      <c r="G56" s="133"/>
      <c r="H56" s="7" t="s">
        <v>46</v>
      </c>
      <c r="I56" s="57">
        <v>5</v>
      </c>
      <c r="J56" s="31">
        <f>IF(P56=0,K56,(IF(P56=1,L56,(IF(P56=2,M56,(IF(P56=3,N56,(IF(P56=4,O56,N/A)))))))))</f>
        <v>5</v>
      </c>
      <c r="K56" s="58">
        <f>I56/$O$53*$K$53</f>
        <v>0</v>
      </c>
      <c r="L56" s="58">
        <f>I56/$O$53*$L$53</f>
        <v>1.25</v>
      </c>
      <c r="M56" s="58">
        <f>I56/$O$53*$M$53</f>
        <v>2.5</v>
      </c>
      <c r="N56" s="58">
        <f>I56/$O$53*$N$53</f>
        <v>3.75</v>
      </c>
      <c r="O56" s="58">
        <f>I56/$O$53*$O$53</f>
        <v>5</v>
      </c>
      <c r="P56" s="32">
        <v>4</v>
      </c>
    </row>
    <row r="57" spans="2:16" ht="48.75" customHeight="1" x14ac:dyDescent="0.3">
      <c r="B57" s="133" t="s">
        <v>172</v>
      </c>
      <c r="C57" s="133"/>
      <c r="D57" s="133"/>
      <c r="E57" s="133"/>
      <c r="F57" s="133"/>
      <c r="G57" s="133"/>
      <c r="H57" s="7" t="s">
        <v>46</v>
      </c>
      <c r="I57" s="57">
        <v>5</v>
      </c>
      <c r="J57" s="31">
        <f>IF(P57=0,K57,(IF(P57=1,L57,(IF(P57=2,M57,(IF(P57=3,N57,(IF(P57=4,O57,N/A)))))))))</f>
        <v>5</v>
      </c>
      <c r="K57" s="58">
        <f>I57/$O$53*$K$53</f>
        <v>0</v>
      </c>
      <c r="L57" s="58">
        <f>I57/$O$53*$L$53</f>
        <v>1.25</v>
      </c>
      <c r="M57" s="58">
        <f>I57/$O$53*$M$53</f>
        <v>2.5</v>
      </c>
      <c r="N57" s="58">
        <f>I57/$O$53*$N$53</f>
        <v>3.75</v>
      </c>
      <c r="O57" s="58">
        <f>I57/$O$53*$O$53</f>
        <v>5</v>
      </c>
      <c r="P57" s="32">
        <v>4</v>
      </c>
    </row>
    <row r="58" spans="2:16" ht="63.75" customHeight="1" x14ac:dyDescent="0.3">
      <c r="B58" s="77" t="s">
        <v>187</v>
      </c>
      <c r="C58" s="77"/>
      <c r="D58" s="77"/>
      <c r="E58" s="77"/>
      <c r="F58" s="77"/>
      <c r="G58" s="77"/>
      <c r="H58" s="7" t="s">
        <v>46</v>
      </c>
      <c r="I58" s="57">
        <v>5</v>
      </c>
      <c r="J58" s="31">
        <f>IF(P58=0,K58,(IF(P58=1,L58,(IF(P58=2,M58,(IF(P58=3,N58,(IF(P58=4,O58,N/A)))))))))</f>
        <v>5</v>
      </c>
      <c r="K58" s="58">
        <f>I58/$O$53*$K$53</f>
        <v>0</v>
      </c>
      <c r="L58" s="58">
        <f>I58/$O$53*$L$53</f>
        <v>1.25</v>
      </c>
      <c r="M58" s="58">
        <f>I58/$O$53*$M$53</f>
        <v>2.5</v>
      </c>
      <c r="N58" s="58">
        <f>I58/$O$53*$N$53</f>
        <v>3.75</v>
      </c>
      <c r="O58" s="58">
        <f>I58/$O$53*$O$53</f>
        <v>5</v>
      </c>
      <c r="P58" s="32">
        <v>4</v>
      </c>
    </row>
    <row r="59" spans="2:16" ht="43.5" customHeight="1" x14ac:dyDescent="0.3">
      <c r="B59" s="116" t="s">
        <v>180</v>
      </c>
      <c r="C59" s="116"/>
      <c r="D59" s="116"/>
      <c r="E59" s="116"/>
      <c r="F59" s="116"/>
      <c r="G59" s="116"/>
      <c r="H59" s="38"/>
      <c r="I59" s="34">
        <f>I56+I57+I58</f>
        <v>15</v>
      </c>
      <c r="J59" s="35">
        <f>J56+J57+J58</f>
        <v>15</v>
      </c>
      <c r="K59" s="112"/>
      <c r="L59" s="113"/>
      <c r="M59" s="113"/>
      <c r="N59" s="113"/>
      <c r="O59" s="114"/>
      <c r="P59" s="34"/>
    </row>
    <row r="60" spans="2:16" ht="45.75" customHeight="1" x14ac:dyDescent="0.3">
      <c r="B60" s="98" t="s">
        <v>47</v>
      </c>
      <c r="C60" s="98"/>
      <c r="D60" s="98"/>
      <c r="E60" s="98"/>
      <c r="F60" s="98"/>
      <c r="G60" s="98"/>
      <c r="H60" s="131"/>
      <c r="I60" s="100" t="str">
        <f>I53</f>
        <v>Maximum score</v>
      </c>
      <c r="J60" s="102" t="str">
        <f>J53</f>
        <v xml:space="preserve">Mark awarded by assessor converted into points based on the simulation
</v>
      </c>
      <c r="K60" s="53">
        <v>0</v>
      </c>
      <c r="L60" s="53">
        <v>1</v>
      </c>
      <c r="M60" s="53">
        <v>2</v>
      </c>
      <c r="N60" s="53">
        <v>3</v>
      </c>
      <c r="O60" s="53">
        <v>4</v>
      </c>
      <c r="P60" s="103" t="str">
        <f>P39</f>
        <v>Mark awarded by assessor - simulation</v>
      </c>
    </row>
    <row r="61" spans="2:16" ht="33" x14ac:dyDescent="0.3">
      <c r="B61" s="130"/>
      <c r="C61" s="130"/>
      <c r="D61" s="130"/>
      <c r="E61" s="130"/>
      <c r="F61" s="130"/>
      <c r="G61" s="130"/>
      <c r="H61" s="132"/>
      <c r="I61" s="101"/>
      <c r="J61" s="102"/>
      <c r="K61" s="54" t="s">
        <v>26</v>
      </c>
      <c r="L61" s="53" t="s">
        <v>45</v>
      </c>
      <c r="M61" s="53" t="s">
        <v>28</v>
      </c>
      <c r="N61" s="53" t="s">
        <v>29</v>
      </c>
      <c r="O61" s="53" t="s">
        <v>30</v>
      </c>
      <c r="P61" s="104"/>
    </row>
    <row r="62" spans="2:16" ht="44.25" customHeight="1" x14ac:dyDescent="0.3">
      <c r="B62" s="128" t="s">
        <v>48</v>
      </c>
      <c r="C62" s="129"/>
      <c r="D62" s="129"/>
      <c r="E62" s="129"/>
      <c r="F62" s="129"/>
      <c r="G62" s="129"/>
      <c r="H62" s="39"/>
      <c r="I62" s="26">
        <f>I63+I65+I66+I64</f>
        <v>10</v>
      </c>
      <c r="J62" s="29">
        <f>J63+J64+J65+J66</f>
        <v>8.5</v>
      </c>
      <c r="K62" s="106" t="str">
        <f>K55</f>
        <v>Weight of mark in the maximum score</v>
      </c>
      <c r="L62" s="107"/>
      <c r="M62" s="107"/>
      <c r="N62" s="107"/>
      <c r="O62" s="108"/>
      <c r="P62" s="26"/>
    </row>
    <row r="63" spans="2:16" ht="54.75" customHeight="1" x14ac:dyDescent="0.3">
      <c r="B63" s="77" t="s">
        <v>49</v>
      </c>
      <c r="C63" s="77"/>
      <c r="D63" s="77"/>
      <c r="E63" s="77"/>
      <c r="F63" s="77"/>
      <c r="G63" s="77"/>
      <c r="H63" s="30" t="s">
        <v>50</v>
      </c>
      <c r="I63" s="57">
        <v>2</v>
      </c>
      <c r="J63" s="31">
        <f>IF(P63=0,K63,(IF(P63=1,L63,(IF(P63=2,M63,(IF(P63=3,N63,(IF(P63=4,O63,N/A)))))))))</f>
        <v>2</v>
      </c>
      <c r="K63" s="58">
        <f>I63/$O$60*$K$60</f>
        <v>0</v>
      </c>
      <c r="L63" s="58">
        <f>I63/$O$60*$L$60</f>
        <v>0.5</v>
      </c>
      <c r="M63" s="58">
        <f>I63/$O$60*$M$60</f>
        <v>1</v>
      </c>
      <c r="N63" s="58">
        <f>I63/$O$60*$N$60</f>
        <v>1.5</v>
      </c>
      <c r="O63" s="58">
        <f>I63/$O$60*$O$60</f>
        <v>2</v>
      </c>
      <c r="P63" s="32">
        <v>4</v>
      </c>
    </row>
    <row r="64" spans="2:16" ht="33" x14ac:dyDescent="0.3">
      <c r="B64" s="133" t="s">
        <v>181</v>
      </c>
      <c r="C64" s="133"/>
      <c r="D64" s="133"/>
      <c r="E64" s="133"/>
      <c r="F64" s="133"/>
      <c r="G64" s="133"/>
      <c r="H64" s="30" t="s">
        <v>51</v>
      </c>
      <c r="I64" s="68">
        <v>3</v>
      </c>
      <c r="J64" s="31">
        <f>IF(P64=0,K64,(IF(P64=1,L64,(IF(P64=2,M64,(IF(P64=3,N64,(IF(P64=4,O64,N/A)))))))))</f>
        <v>3</v>
      </c>
      <c r="K64" s="58">
        <f>I64/$O$60*$K$60</f>
        <v>0</v>
      </c>
      <c r="L64" s="58">
        <f>I64/$O$60*$L$60</f>
        <v>0.75</v>
      </c>
      <c r="M64" s="58">
        <f>I64/$O$60*$M$60</f>
        <v>1.5</v>
      </c>
      <c r="N64" s="58">
        <f>I64/$O$60*$N$60</f>
        <v>2.25</v>
      </c>
      <c r="O64" s="58">
        <f>I64/$O$60*$O$60</f>
        <v>3</v>
      </c>
      <c r="P64" s="32">
        <v>4</v>
      </c>
    </row>
    <row r="65" spans="2:17" ht="49.5" x14ac:dyDescent="0.3">
      <c r="B65" s="77" t="s">
        <v>173</v>
      </c>
      <c r="C65" s="77"/>
      <c r="D65" s="77"/>
      <c r="E65" s="77"/>
      <c r="F65" s="77"/>
      <c r="G65" s="77"/>
      <c r="H65" s="56" t="s">
        <v>36</v>
      </c>
      <c r="I65" s="57">
        <v>2</v>
      </c>
      <c r="J65" s="31">
        <f>IF(P65=0,K65,(IF(P65=1,L65,(IF(P65=2,M65,(IF(P65=3,N65,(IF(P65=4,O65,N/A)))))))))</f>
        <v>0.5</v>
      </c>
      <c r="K65" s="58">
        <f>I65/$O$60*$K$60</f>
        <v>0</v>
      </c>
      <c r="L65" s="58">
        <f>I65/$O$60*$L$60</f>
        <v>0.5</v>
      </c>
      <c r="M65" s="58">
        <f>I65/$O$60*$M$60</f>
        <v>1</v>
      </c>
      <c r="N65" s="58">
        <f>I65/$O$60*$N$60</f>
        <v>1.5</v>
      </c>
      <c r="O65" s="58">
        <f>I65/$O$60*$O$60</f>
        <v>2</v>
      </c>
      <c r="P65" s="32">
        <v>1</v>
      </c>
    </row>
    <row r="66" spans="2:17" ht="55.5" customHeight="1" x14ac:dyDescent="0.3">
      <c r="B66" s="77" t="s">
        <v>174</v>
      </c>
      <c r="C66" s="77"/>
      <c r="D66" s="77"/>
      <c r="E66" s="77"/>
      <c r="F66" s="77"/>
      <c r="G66" s="77"/>
      <c r="H66" s="30" t="s">
        <v>51</v>
      </c>
      <c r="I66" s="68">
        <v>3</v>
      </c>
      <c r="J66" s="31">
        <f>IF(P66=0,K66,(IF(P66=1,L66,(IF(P66=2,M66,(IF(P66=3,N66,(IF(P66=4,O66,N/A)))))))))</f>
        <v>3</v>
      </c>
      <c r="K66" s="58">
        <f>I66/$O$60*$K$60</f>
        <v>0</v>
      </c>
      <c r="L66" s="58">
        <f>I66/$O$60*$L$60</f>
        <v>0.75</v>
      </c>
      <c r="M66" s="58">
        <f>I66/$O$60*$M$60</f>
        <v>1.5</v>
      </c>
      <c r="N66" s="58">
        <f>I66/$O$60*$N$60</f>
        <v>2.25</v>
      </c>
      <c r="O66" s="58">
        <f>I66/$O$60*$O$60</f>
        <v>3</v>
      </c>
      <c r="P66" s="32">
        <v>4</v>
      </c>
      <c r="Q66" s="67"/>
    </row>
    <row r="67" spans="2:17" ht="41.25" customHeight="1" x14ac:dyDescent="0.3">
      <c r="B67" s="109" t="s">
        <v>188</v>
      </c>
      <c r="C67" s="110"/>
      <c r="D67" s="110"/>
      <c r="E67" s="110"/>
      <c r="F67" s="110"/>
      <c r="G67" s="110"/>
      <c r="H67" s="39"/>
      <c r="I67" s="26">
        <f>I68+I69</f>
        <v>4</v>
      </c>
      <c r="J67" s="29">
        <f>J68+J69</f>
        <v>4</v>
      </c>
      <c r="K67" s="106" t="str">
        <f>K62</f>
        <v>Weight of mark in the maximum score</v>
      </c>
      <c r="L67" s="107"/>
      <c r="M67" s="107"/>
      <c r="N67" s="107"/>
      <c r="O67" s="108"/>
      <c r="P67" s="26"/>
    </row>
    <row r="68" spans="2:17" ht="82.5" customHeight="1" x14ac:dyDescent="0.3">
      <c r="B68" s="92" t="s">
        <v>182</v>
      </c>
      <c r="C68" s="93"/>
      <c r="D68" s="93"/>
      <c r="E68" s="93"/>
      <c r="F68" s="93"/>
      <c r="G68" s="94"/>
      <c r="H68" s="7" t="s">
        <v>52</v>
      </c>
      <c r="I68" s="57">
        <v>2</v>
      </c>
      <c r="J68" s="31">
        <f>IF(P68=0,K68,(IF(P68=1,L68,(IF(P68=2,M68,(IF(P68=3,N68,(IF(P68=4,O68,N/A)))))))))</f>
        <v>2</v>
      </c>
      <c r="K68" s="58">
        <f>I68/$O$60*$K$60</f>
        <v>0</v>
      </c>
      <c r="L68" s="58">
        <f>I68/$O$60*$L$60</f>
        <v>0.5</v>
      </c>
      <c r="M68" s="58">
        <f>I68/$O$60*$M$60</f>
        <v>1</v>
      </c>
      <c r="N68" s="58">
        <f>I68/$O$60*$N$60</f>
        <v>1.5</v>
      </c>
      <c r="O68" s="58">
        <f>I68/$O$60*$O$60</f>
        <v>2</v>
      </c>
      <c r="P68" s="32">
        <v>4</v>
      </c>
    </row>
    <row r="69" spans="2:17" ht="54" customHeight="1" x14ac:dyDescent="0.3">
      <c r="B69" s="77" t="s">
        <v>175</v>
      </c>
      <c r="C69" s="77"/>
      <c r="D69" s="77"/>
      <c r="E69" s="77"/>
      <c r="F69" s="77"/>
      <c r="G69" s="77"/>
      <c r="H69" s="7" t="s">
        <v>53</v>
      </c>
      <c r="I69" s="57">
        <v>2</v>
      </c>
      <c r="J69" s="31">
        <f>IF(P69=0,K69,(IF(P69=1,L69,(IF(P69=2,M69,(IF(P69=3,N69,(IF(P69=4,O69,N/A)))))))))</f>
        <v>2</v>
      </c>
      <c r="K69" s="58">
        <f>I69/$O$60*$K$60</f>
        <v>0</v>
      </c>
      <c r="L69" s="58">
        <f>I69/$O$60*$L$60</f>
        <v>0.5</v>
      </c>
      <c r="M69" s="58">
        <f>I69/$O$60*$M$60</f>
        <v>1</v>
      </c>
      <c r="N69" s="58">
        <f>I69/$O$60*$N$60</f>
        <v>1.5</v>
      </c>
      <c r="O69" s="58">
        <f>I69/$O$60*$O$60</f>
        <v>2</v>
      </c>
      <c r="P69" s="32">
        <v>4</v>
      </c>
    </row>
    <row r="70" spans="2:17" ht="39.75" customHeight="1" x14ac:dyDescent="0.3">
      <c r="B70" s="116" t="s">
        <v>54</v>
      </c>
      <c r="C70" s="116"/>
      <c r="D70" s="116"/>
      <c r="E70" s="116"/>
      <c r="F70" s="116"/>
      <c r="G70" s="116"/>
      <c r="H70" s="38"/>
      <c r="I70" s="34">
        <f>I63+I65+I66+I68+I69+I64</f>
        <v>14</v>
      </c>
      <c r="J70" s="35">
        <f>J67+J62</f>
        <v>12.5</v>
      </c>
      <c r="K70" s="112"/>
      <c r="L70" s="113"/>
      <c r="M70" s="113"/>
      <c r="N70" s="113"/>
      <c r="O70" s="114"/>
      <c r="P70" s="34"/>
    </row>
    <row r="71" spans="2:17" ht="42.75" customHeight="1" x14ac:dyDescent="0.3">
      <c r="B71" s="98" t="s">
        <v>55</v>
      </c>
      <c r="C71" s="98"/>
      <c r="D71" s="98"/>
      <c r="E71" s="98"/>
      <c r="F71" s="98"/>
      <c r="G71" s="98"/>
      <c r="H71" s="99"/>
      <c r="I71" s="100" t="str">
        <f>I60</f>
        <v>Maximum score</v>
      </c>
      <c r="J71" s="124" t="str">
        <f>J60</f>
        <v xml:space="preserve">Mark awarded by assessor converted into points based on the simulation
</v>
      </c>
      <c r="K71" s="53">
        <v>0</v>
      </c>
      <c r="L71" s="53">
        <v>1</v>
      </c>
      <c r="M71" s="53">
        <v>2</v>
      </c>
      <c r="N71" s="53">
        <v>3</v>
      </c>
      <c r="O71" s="53">
        <v>4</v>
      </c>
      <c r="P71" s="103" t="str">
        <f>P39</f>
        <v>Mark awarded by assessor - simulation</v>
      </c>
    </row>
    <row r="72" spans="2:17" ht="70.150000000000006" customHeight="1" x14ac:dyDescent="0.3">
      <c r="B72" s="98"/>
      <c r="C72" s="98"/>
      <c r="D72" s="98"/>
      <c r="E72" s="98"/>
      <c r="F72" s="98"/>
      <c r="G72" s="98"/>
      <c r="H72" s="99"/>
      <c r="I72" s="101"/>
      <c r="J72" s="125"/>
      <c r="K72" s="54" t="s">
        <v>26</v>
      </c>
      <c r="L72" s="53" t="s">
        <v>45</v>
      </c>
      <c r="M72" s="53" t="s">
        <v>28</v>
      </c>
      <c r="N72" s="53" t="s">
        <v>29</v>
      </c>
      <c r="O72" s="53" t="s">
        <v>30</v>
      </c>
      <c r="P72" s="104"/>
    </row>
    <row r="73" spans="2:17" ht="45.75" customHeight="1" x14ac:dyDescent="0.3">
      <c r="B73" s="126" t="s">
        <v>56</v>
      </c>
      <c r="C73" s="127"/>
      <c r="D73" s="127"/>
      <c r="E73" s="127"/>
      <c r="F73" s="127"/>
      <c r="G73" s="127"/>
      <c r="H73" s="40"/>
      <c r="I73" s="26">
        <f>I74+I75+I76</f>
        <v>10</v>
      </c>
      <c r="J73" s="29">
        <f>J74+J75+J76</f>
        <v>10</v>
      </c>
      <c r="K73" s="106" t="str">
        <f>K67</f>
        <v>Weight of mark in the maximum score</v>
      </c>
      <c r="L73" s="107"/>
      <c r="M73" s="107"/>
      <c r="N73" s="107"/>
      <c r="O73" s="108"/>
      <c r="P73" s="26"/>
    </row>
    <row r="74" spans="2:17" ht="70.5" customHeight="1" x14ac:dyDescent="0.3">
      <c r="B74" s="77" t="s">
        <v>200</v>
      </c>
      <c r="C74" s="77"/>
      <c r="D74" s="77"/>
      <c r="E74" s="77"/>
      <c r="F74" s="77"/>
      <c r="G74" s="77"/>
      <c r="H74" s="7" t="s">
        <v>57</v>
      </c>
      <c r="I74" s="57">
        <v>3</v>
      </c>
      <c r="J74" s="31">
        <f>IF(P74=0,K74,(IF(P74=1,L74,(IF(P74=2,M74,(IF(P74=3,N74,(IF(P74=4,O74,N/A)))))))))</f>
        <v>3</v>
      </c>
      <c r="K74" s="58">
        <f>I74/$O$71*$K$71</f>
        <v>0</v>
      </c>
      <c r="L74" s="58">
        <f>I74/$O$71*$L$71</f>
        <v>0.75</v>
      </c>
      <c r="M74" s="58">
        <f>I74/$O$71*$M$71</f>
        <v>1.5</v>
      </c>
      <c r="N74" s="58">
        <f>I74/$O$71*$N$71</f>
        <v>2.25</v>
      </c>
      <c r="O74" s="58">
        <f>I74/$O$71*$O$71</f>
        <v>3</v>
      </c>
      <c r="P74" s="32">
        <v>4</v>
      </c>
    </row>
    <row r="75" spans="2:17" ht="66.75" customHeight="1" x14ac:dyDescent="0.3">
      <c r="B75" s="77" t="s">
        <v>201</v>
      </c>
      <c r="C75" s="77"/>
      <c r="D75" s="77"/>
      <c r="E75" s="77"/>
      <c r="F75" s="77"/>
      <c r="G75" s="77"/>
      <c r="H75" s="7" t="s">
        <v>58</v>
      </c>
      <c r="I75" s="57">
        <v>4</v>
      </c>
      <c r="J75" s="31">
        <f>IF(P75=0,K75,(IF(P75=1,L75,(IF(P75=2,M75,(IF(P75=3,N75,(IF(P75=4,O75,N/A)))))))))</f>
        <v>4</v>
      </c>
      <c r="K75" s="58">
        <f>I75/$O$71*$K$71</f>
        <v>0</v>
      </c>
      <c r="L75" s="58">
        <f>I75/$O$71*$L$71</f>
        <v>1</v>
      </c>
      <c r="M75" s="58">
        <f>I75/$O$71*$M$71</f>
        <v>2</v>
      </c>
      <c r="N75" s="58">
        <f>I75/$O$71*$N$71</f>
        <v>3</v>
      </c>
      <c r="O75" s="58">
        <f>I75/$O$71*$O$71</f>
        <v>4</v>
      </c>
      <c r="P75" s="32">
        <v>4</v>
      </c>
    </row>
    <row r="76" spans="2:17" ht="43.5" customHeight="1" x14ac:dyDescent="0.3">
      <c r="B76" s="77" t="s">
        <v>202</v>
      </c>
      <c r="C76" s="77"/>
      <c r="D76" s="77"/>
      <c r="E76" s="77"/>
      <c r="F76" s="77"/>
      <c r="G76" s="77"/>
      <c r="H76" s="7" t="s">
        <v>57</v>
      </c>
      <c r="I76" s="57">
        <v>3</v>
      </c>
      <c r="J76" s="31">
        <f>IF(P76=0,K76,(IF(P76=1,L76,(IF(P76=2,M76,(IF(P76=3,N76,(IF(P76=4,O76,N/A)))))))))</f>
        <v>3</v>
      </c>
      <c r="K76" s="58">
        <f>I76/$O$71*$K$71</f>
        <v>0</v>
      </c>
      <c r="L76" s="58">
        <f>I76/$O$71*$L$71</f>
        <v>0.75</v>
      </c>
      <c r="M76" s="58">
        <f>I76/$O$71*$M$71</f>
        <v>1.5</v>
      </c>
      <c r="N76" s="58">
        <f>I76/$O$71*$N$71</f>
        <v>2.25</v>
      </c>
      <c r="O76" s="58">
        <f>I76/$O$71*$O$71</f>
        <v>3</v>
      </c>
      <c r="P76" s="32">
        <v>4</v>
      </c>
    </row>
    <row r="77" spans="2:17" ht="42" customHeight="1" x14ac:dyDescent="0.3">
      <c r="B77" s="116" t="s">
        <v>59</v>
      </c>
      <c r="C77" s="116"/>
      <c r="D77" s="116"/>
      <c r="E77" s="116"/>
      <c r="F77" s="116"/>
      <c r="G77" s="116"/>
      <c r="H77" s="38"/>
      <c r="I77" s="34">
        <f>I74+I75+I76</f>
        <v>10</v>
      </c>
      <c r="J77" s="35">
        <f>J73</f>
        <v>10</v>
      </c>
      <c r="K77" s="112"/>
      <c r="L77" s="113"/>
      <c r="M77" s="113"/>
      <c r="N77" s="113"/>
      <c r="O77" s="114"/>
      <c r="P77" s="34"/>
    </row>
    <row r="78" spans="2:17" ht="50.25" customHeight="1" x14ac:dyDescent="0.3">
      <c r="B78" s="98" t="s">
        <v>60</v>
      </c>
      <c r="C78" s="98"/>
      <c r="D78" s="98"/>
      <c r="E78" s="98"/>
      <c r="F78" s="98"/>
      <c r="G78" s="98"/>
      <c r="H78" s="99"/>
      <c r="I78" s="100" t="str">
        <f>I60</f>
        <v>Maximum score</v>
      </c>
      <c r="J78" s="102" t="str">
        <f>J71</f>
        <v xml:space="preserve">Mark awarded by assessor converted into points based on the simulation
</v>
      </c>
      <c r="K78" s="53">
        <v>0</v>
      </c>
      <c r="L78" s="53">
        <v>1</v>
      </c>
      <c r="M78" s="53">
        <v>2</v>
      </c>
      <c r="N78" s="53">
        <v>3</v>
      </c>
      <c r="O78" s="53">
        <v>4</v>
      </c>
      <c r="P78" s="103" t="str">
        <f>P39</f>
        <v>Mark awarded by assessor - simulation</v>
      </c>
    </row>
    <row r="79" spans="2:17" ht="93.75" customHeight="1" x14ac:dyDescent="0.3">
      <c r="B79" s="98"/>
      <c r="C79" s="98"/>
      <c r="D79" s="98"/>
      <c r="E79" s="98"/>
      <c r="F79" s="98"/>
      <c r="G79" s="98"/>
      <c r="H79" s="99"/>
      <c r="I79" s="101"/>
      <c r="J79" s="102"/>
      <c r="K79" s="54" t="s">
        <v>26</v>
      </c>
      <c r="L79" s="53" t="s">
        <v>45</v>
      </c>
      <c r="M79" s="53" t="s">
        <v>28</v>
      </c>
      <c r="N79" s="53" t="s">
        <v>29</v>
      </c>
      <c r="O79" s="53" t="s">
        <v>30</v>
      </c>
      <c r="P79" s="104"/>
    </row>
    <row r="80" spans="2:17" ht="51" customHeight="1" x14ac:dyDescent="0.3">
      <c r="B80" s="121"/>
      <c r="C80" s="122"/>
      <c r="D80" s="122"/>
      <c r="E80" s="122"/>
      <c r="F80" s="122"/>
      <c r="G80" s="122"/>
      <c r="H80" s="123"/>
      <c r="I80" s="41">
        <f>I81+I82+I83</f>
        <v>5</v>
      </c>
      <c r="J80" s="37">
        <f>J81+J82+J83</f>
        <v>5</v>
      </c>
      <c r="K80" s="106" t="str">
        <f>K73</f>
        <v>Weight of mark in the maximum score</v>
      </c>
      <c r="L80" s="107"/>
      <c r="M80" s="107"/>
      <c r="N80" s="107"/>
      <c r="O80" s="108"/>
      <c r="P80" s="41"/>
    </row>
    <row r="81" spans="2:16" ht="68.25" customHeight="1" x14ac:dyDescent="0.3">
      <c r="B81" s="77" t="s">
        <v>101</v>
      </c>
      <c r="C81" s="77"/>
      <c r="D81" s="77"/>
      <c r="E81" s="77"/>
      <c r="F81" s="77"/>
      <c r="G81" s="77"/>
      <c r="H81" s="7" t="s">
        <v>61</v>
      </c>
      <c r="I81" s="71">
        <v>3</v>
      </c>
      <c r="J81" s="31">
        <f>IF(P81=0,K81,(IF(P81=1,L81,(IF(P81=2,M81,(IF(P81=3,N81,(IF(P81=4,O81,N/A)))))))))</f>
        <v>3</v>
      </c>
      <c r="K81" s="58">
        <f>I81/$O$78*$K$78</f>
        <v>0</v>
      </c>
      <c r="L81" s="58">
        <f>I81/$O$78*$L$78</f>
        <v>0.75</v>
      </c>
      <c r="M81" s="58">
        <f>I81/$O$78*$M$78</f>
        <v>1.5</v>
      </c>
      <c r="N81" s="58">
        <f>I81/$O$78*$N$78</f>
        <v>2.25</v>
      </c>
      <c r="O81" s="58">
        <f>I81/$O$78*$O$78</f>
        <v>3</v>
      </c>
      <c r="P81" s="32">
        <v>4</v>
      </c>
    </row>
    <row r="82" spans="2:16" ht="84" customHeight="1" x14ac:dyDescent="0.3">
      <c r="B82" s="77" t="s">
        <v>184</v>
      </c>
      <c r="C82" s="77"/>
      <c r="D82" s="77"/>
      <c r="E82" s="77"/>
      <c r="F82" s="77"/>
      <c r="G82" s="77"/>
      <c r="H82" s="7" t="s">
        <v>61</v>
      </c>
      <c r="I82" s="57">
        <v>1</v>
      </c>
      <c r="J82" s="31">
        <f>IF(P82=0,K82,(IF(P82=1,L82,(IF(P82=2,M82,(IF(P82=3,N82,(IF(P82=4,O82,N/A)))))))))</f>
        <v>1</v>
      </c>
      <c r="K82" s="58">
        <f>I82/$O$78*$K$78</f>
        <v>0</v>
      </c>
      <c r="L82" s="58">
        <f>I82/$O$78*$L$78</f>
        <v>0.25</v>
      </c>
      <c r="M82" s="58">
        <f>I82/$O$78*$M$78</f>
        <v>0.5</v>
      </c>
      <c r="N82" s="58">
        <f>I82/$O$78*$N$78</f>
        <v>0.75</v>
      </c>
      <c r="O82" s="58">
        <f>I82/$O$78*$O$78</f>
        <v>1</v>
      </c>
      <c r="P82" s="32">
        <v>4</v>
      </c>
    </row>
    <row r="83" spans="2:16" ht="60.75" customHeight="1" x14ac:dyDescent="0.3">
      <c r="B83" s="120" t="s">
        <v>185</v>
      </c>
      <c r="C83" s="120"/>
      <c r="D83" s="120"/>
      <c r="E83" s="120"/>
      <c r="F83" s="120"/>
      <c r="G83" s="120"/>
      <c r="H83" s="7" t="s">
        <v>61</v>
      </c>
      <c r="I83" s="57">
        <v>1</v>
      </c>
      <c r="J83" s="31">
        <f>IF(P83=0,K83,(IF(P83=1,L83,(IF(P83=2,M83,(IF(P83=3,N83,(IF(P83=4,O83,N/A)))))))))</f>
        <v>1</v>
      </c>
      <c r="K83" s="58">
        <f>I83/$O$78*$K$78</f>
        <v>0</v>
      </c>
      <c r="L83" s="58">
        <f>I83/$O$78*$L$78</f>
        <v>0.25</v>
      </c>
      <c r="M83" s="58">
        <f>I83/$O$78*$M$78</f>
        <v>0.5</v>
      </c>
      <c r="N83" s="58">
        <f>I83/$O$78*$N$78</f>
        <v>0.75</v>
      </c>
      <c r="O83" s="58">
        <f>I83/$O$78*$O$78</f>
        <v>1</v>
      </c>
      <c r="P83" s="32">
        <v>4</v>
      </c>
    </row>
    <row r="84" spans="2:16" ht="45.75" customHeight="1" x14ac:dyDescent="0.3">
      <c r="B84" s="116" t="s">
        <v>62</v>
      </c>
      <c r="C84" s="116"/>
      <c r="D84" s="116"/>
      <c r="E84" s="116"/>
      <c r="F84" s="116"/>
      <c r="G84" s="116"/>
      <c r="H84" s="42"/>
      <c r="I84" s="34">
        <f>I81+I82+I83</f>
        <v>5</v>
      </c>
      <c r="J84" s="35">
        <f>J81+J82+J83</f>
        <v>5</v>
      </c>
      <c r="K84" s="112"/>
      <c r="L84" s="113"/>
      <c r="M84" s="113"/>
      <c r="N84" s="113"/>
      <c r="O84" s="114"/>
      <c r="P84" s="34"/>
    </row>
    <row r="85" spans="2:16" ht="70.5" customHeight="1" x14ac:dyDescent="0.3">
      <c r="B85" s="118" t="s">
        <v>177</v>
      </c>
      <c r="C85" s="118"/>
      <c r="D85" s="118"/>
      <c r="E85" s="118"/>
      <c r="F85" s="118"/>
      <c r="G85" s="118"/>
      <c r="H85" s="118"/>
      <c r="I85" s="43">
        <f>I84+I77+I70+I59+I52</f>
        <v>64</v>
      </c>
      <c r="J85" s="44">
        <f>J52+J59+J70+J77+J84</f>
        <v>60</v>
      </c>
      <c r="K85" s="45"/>
      <c r="L85" s="45"/>
      <c r="M85" s="45"/>
      <c r="N85" s="45"/>
      <c r="O85" s="46"/>
      <c r="P85" s="47"/>
    </row>
    <row r="86" spans="2:16" ht="72" customHeight="1" x14ac:dyDescent="0.3">
      <c r="B86" s="119" t="s">
        <v>63</v>
      </c>
      <c r="C86" s="119"/>
      <c r="D86" s="119"/>
      <c r="E86" s="119"/>
      <c r="F86" s="119"/>
      <c r="G86" s="119"/>
      <c r="H86" s="119"/>
      <c r="I86" s="119"/>
      <c r="J86" s="119"/>
      <c r="K86" s="119"/>
      <c r="L86" s="119"/>
      <c r="M86" s="119"/>
      <c r="N86" s="119"/>
      <c r="O86" s="119"/>
      <c r="P86" s="34"/>
    </row>
    <row r="87" spans="2:16" ht="58.5" customHeight="1" x14ac:dyDescent="0.3">
      <c r="B87" s="98" t="s">
        <v>64</v>
      </c>
      <c r="C87" s="98"/>
      <c r="D87" s="98"/>
      <c r="E87" s="98"/>
      <c r="F87" s="98"/>
      <c r="G87" s="98"/>
      <c r="H87" s="99"/>
      <c r="I87" s="100" t="str">
        <f>I78</f>
        <v>Maximum score</v>
      </c>
      <c r="J87" s="102" t="str">
        <f>J78</f>
        <v xml:space="preserve">Mark awarded by assessor converted into points based on the simulation
</v>
      </c>
      <c r="K87" s="53">
        <v>0</v>
      </c>
      <c r="L87" s="53">
        <v>1</v>
      </c>
      <c r="M87" s="53">
        <v>2</v>
      </c>
      <c r="N87" s="53">
        <v>3</v>
      </c>
      <c r="O87" s="53">
        <v>4</v>
      </c>
      <c r="P87" s="103" t="str">
        <f>P39</f>
        <v>Mark awarded by assessor - simulation</v>
      </c>
    </row>
    <row r="88" spans="2:16" ht="83.25" customHeight="1" x14ac:dyDescent="0.3">
      <c r="B88" s="98"/>
      <c r="C88" s="98"/>
      <c r="D88" s="98"/>
      <c r="E88" s="98"/>
      <c r="F88" s="98"/>
      <c r="G88" s="98"/>
      <c r="H88" s="99"/>
      <c r="I88" s="101"/>
      <c r="J88" s="102"/>
      <c r="K88" s="54" t="s">
        <v>26</v>
      </c>
      <c r="L88" s="53" t="s">
        <v>45</v>
      </c>
      <c r="M88" s="53" t="s">
        <v>28</v>
      </c>
      <c r="N88" s="53" t="s">
        <v>29</v>
      </c>
      <c r="O88" s="53" t="s">
        <v>30</v>
      </c>
      <c r="P88" s="104"/>
    </row>
    <row r="89" spans="2:16" ht="51" customHeight="1" x14ac:dyDescent="0.3">
      <c r="B89" s="109" t="s">
        <v>65</v>
      </c>
      <c r="C89" s="110"/>
      <c r="D89" s="110"/>
      <c r="E89" s="110"/>
      <c r="F89" s="110"/>
      <c r="G89" s="110"/>
      <c r="H89" s="39"/>
      <c r="I89" s="26">
        <f>I90+I91+I92+I93+I94</f>
        <v>15</v>
      </c>
      <c r="J89" s="29">
        <f>J90+J91+J92+J93+J94</f>
        <v>15</v>
      </c>
      <c r="K89" s="106" t="str">
        <f>K80</f>
        <v>Weight of mark in the maximum score</v>
      </c>
      <c r="L89" s="107"/>
      <c r="M89" s="107"/>
      <c r="N89" s="107"/>
      <c r="O89" s="108"/>
      <c r="P89" s="34"/>
    </row>
    <row r="90" spans="2:16" ht="52.5" customHeight="1" x14ac:dyDescent="0.3">
      <c r="B90" s="77" t="s">
        <v>66</v>
      </c>
      <c r="C90" s="77"/>
      <c r="D90" s="77"/>
      <c r="E90" s="77"/>
      <c r="F90" s="77"/>
      <c r="G90" s="77"/>
      <c r="H90" s="7" t="s">
        <v>67</v>
      </c>
      <c r="I90" s="57">
        <v>3</v>
      </c>
      <c r="J90" s="31">
        <f>IF(P90=0,K90,(IF(P90=1,L90,(IF(P90=2,M90,(IF(P90=3,N90,(IF(P90=4,O90,N/A)))))))))</f>
        <v>3</v>
      </c>
      <c r="K90" s="58">
        <f>I90/$O$87*$K$87</f>
        <v>0</v>
      </c>
      <c r="L90" s="58">
        <f>I90/$O$87*$L$87</f>
        <v>0.75</v>
      </c>
      <c r="M90" s="58">
        <f>I90/$O$87*$M$87</f>
        <v>1.5</v>
      </c>
      <c r="N90" s="58">
        <f>I90/$O$87*$N$87</f>
        <v>2.25</v>
      </c>
      <c r="O90" s="58">
        <f>I90/$O$87*$O$87</f>
        <v>3</v>
      </c>
      <c r="P90" s="32">
        <v>4</v>
      </c>
    </row>
    <row r="91" spans="2:16" ht="63.75" customHeight="1" x14ac:dyDescent="0.3">
      <c r="B91" s="77" t="s">
        <v>68</v>
      </c>
      <c r="C91" s="77"/>
      <c r="D91" s="77"/>
      <c r="E91" s="77"/>
      <c r="F91" s="77"/>
      <c r="G91" s="77"/>
      <c r="H91" s="30" t="s">
        <v>69</v>
      </c>
      <c r="I91" s="57">
        <v>3</v>
      </c>
      <c r="J91" s="31">
        <f>IF(P91=0,K91,(IF(P91=1,L91,(IF(P91=2,M91,(IF(P91=3,N91,(IF(P91=4,O91,N/A)))))))))</f>
        <v>3</v>
      </c>
      <c r="K91" s="58">
        <f>I91/$O$87*$K$87</f>
        <v>0</v>
      </c>
      <c r="L91" s="58">
        <f>I91/$O$87*$L$87</f>
        <v>0.75</v>
      </c>
      <c r="M91" s="58">
        <f>I91/$O$87*$M$87</f>
        <v>1.5</v>
      </c>
      <c r="N91" s="58">
        <f>I91/$O$87*$N$87</f>
        <v>2.25</v>
      </c>
      <c r="O91" s="58">
        <f>I91/$O$87*$O$87</f>
        <v>3</v>
      </c>
      <c r="P91" s="32">
        <v>4</v>
      </c>
    </row>
    <row r="92" spans="2:16" ht="35.25" customHeight="1" x14ac:dyDescent="0.3">
      <c r="B92" s="77" t="s">
        <v>70</v>
      </c>
      <c r="C92" s="77"/>
      <c r="D92" s="77"/>
      <c r="E92" s="77"/>
      <c r="F92" s="77"/>
      <c r="G92" s="77"/>
      <c r="H92" s="56" t="s">
        <v>71</v>
      </c>
      <c r="I92" s="57">
        <v>3</v>
      </c>
      <c r="J92" s="31">
        <f>IF(P92=0,K92,(IF(P92=1,L92,(IF(P92=2,M92,(IF(P92=3,N92,(IF(P92=4,O92,N/A)))))))))</f>
        <v>3</v>
      </c>
      <c r="K92" s="58">
        <f>I92/$O$87*$K$87</f>
        <v>0</v>
      </c>
      <c r="L92" s="58">
        <f>I92/$O$87*$L$87</f>
        <v>0.75</v>
      </c>
      <c r="M92" s="58">
        <f>I92/$O$87*$M$87</f>
        <v>1.5</v>
      </c>
      <c r="N92" s="58">
        <f>I92/$O$87*$N$87</f>
        <v>2.25</v>
      </c>
      <c r="O92" s="58">
        <f>I92/$O$87*$O$87</f>
        <v>3</v>
      </c>
      <c r="P92" s="32">
        <v>4</v>
      </c>
    </row>
    <row r="93" spans="2:16" ht="45" customHeight="1" x14ac:dyDescent="0.3">
      <c r="B93" s="115" t="s">
        <v>72</v>
      </c>
      <c r="C93" s="115"/>
      <c r="D93" s="115"/>
      <c r="E93" s="115"/>
      <c r="F93" s="115"/>
      <c r="G93" s="115"/>
      <c r="H93" s="56" t="s">
        <v>71</v>
      </c>
      <c r="I93" s="57">
        <v>3</v>
      </c>
      <c r="J93" s="31">
        <f>IF(P93=0,K93,(IF(P93=1,L93,(IF(P93=2,M93,(IF(P93=3,N93,(IF(P93=4,O93,N/A)))))))))</f>
        <v>3</v>
      </c>
      <c r="K93" s="58">
        <f>I93/$O$87*$K$87</f>
        <v>0</v>
      </c>
      <c r="L93" s="58">
        <f>I93/$O$87*$L$87</f>
        <v>0.75</v>
      </c>
      <c r="M93" s="58">
        <f>I93/$O$87*$M$87</f>
        <v>1.5</v>
      </c>
      <c r="N93" s="58">
        <f>I93/$O$87*$N$87</f>
        <v>2.25</v>
      </c>
      <c r="O93" s="58">
        <f>I93/$O$87*$O$87</f>
        <v>3</v>
      </c>
      <c r="P93" s="32">
        <v>4</v>
      </c>
    </row>
    <row r="94" spans="2:16" ht="56.25" customHeight="1" x14ac:dyDescent="0.3">
      <c r="B94" s="115" t="s">
        <v>133</v>
      </c>
      <c r="C94" s="115"/>
      <c r="D94" s="115"/>
      <c r="E94" s="115"/>
      <c r="F94" s="115"/>
      <c r="G94" s="115"/>
      <c r="H94" s="30" t="s">
        <v>73</v>
      </c>
      <c r="I94" s="57">
        <v>3</v>
      </c>
      <c r="J94" s="31">
        <f>IF(P94=0,K94,(IF(P94=1,L94,(IF(P94=2,M94,(IF(P94=3,N94,(IF(P94=4,O94,N/A)))))))))</f>
        <v>3</v>
      </c>
      <c r="K94" s="58">
        <f>I94/$O$87*$K$87</f>
        <v>0</v>
      </c>
      <c r="L94" s="58">
        <f>I94/$O$87*$L$87</f>
        <v>0.75</v>
      </c>
      <c r="M94" s="58">
        <f>I94/$O$87*$M$87</f>
        <v>1.5</v>
      </c>
      <c r="N94" s="58">
        <f>I94/$O$87*$N$87</f>
        <v>2.25</v>
      </c>
      <c r="O94" s="58">
        <f>I94/$O$87*$O$87</f>
        <v>3</v>
      </c>
      <c r="P94" s="32">
        <v>4</v>
      </c>
    </row>
    <row r="95" spans="2:16" ht="36.75" customHeight="1" x14ac:dyDescent="0.3">
      <c r="B95" s="116" t="s">
        <v>74</v>
      </c>
      <c r="C95" s="116"/>
      <c r="D95" s="116"/>
      <c r="E95" s="116"/>
      <c r="F95" s="116"/>
      <c r="G95" s="116"/>
      <c r="H95" s="38"/>
      <c r="I95" s="34">
        <f>I90+I91+I92+I93+I94</f>
        <v>15</v>
      </c>
      <c r="J95" s="35">
        <f>J90+J91+J92+J93+J94</f>
        <v>15</v>
      </c>
      <c r="K95" s="112"/>
      <c r="L95" s="113"/>
      <c r="M95" s="113"/>
      <c r="N95" s="113"/>
      <c r="O95" s="114"/>
      <c r="P95" s="34"/>
    </row>
    <row r="96" spans="2:16" ht="37.5" customHeight="1" x14ac:dyDescent="0.3">
      <c r="B96" s="117" t="s">
        <v>75</v>
      </c>
      <c r="C96" s="117"/>
      <c r="D96" s="117"/>
      <c r="E96" s="117"/>
      <c r="F96" s="117"/>
      <c r="G96" s="117"/>
      <c r="H96" s="99"/>
      <c r="I96" s="100" t="str">
        <f>I87</f>
        <v>Maximum score</v>
      </c>
      <c r="J96" s="102" t="str">
        <f>J87</f>
        <v xml:space="preserve">Mark awarded by assessor converted into points based on the simulation
</v>
      </c>
      <c r="K96" s="53">
        <v>0</v>
      </c>
      <c r="L96" s="53">
        <v>1</v>
      </c>
      <c r="M96" s="53">
        <v>2</v>
      </c>
      <c r="N96" s="53">
        <v>3</v>
      </c>
      <c r="O96" s="53">
        <v>4</v>
      </c>
      <c r="P96" s="103" t="str">
        <f>P39</f>
        <v>Mark awarded by assessor - simulation</v>
      </c>
    </row>
    <row r="97" spans="2:16" ht="107.25" customHeight="1" x14ac:dyDescent="0.3">
      <c r="B97" s="117"/>
      <c r="C97" s="117"/>
      <c r="D97" s="117"/>
      <c r="E97" s="117"/>
      <c r="F97" s="117"/>
      <c r="G97" s="117"/>
      <c r="H97" s="99"/>
      <c r="I97" s="101"/>
      <c r="J97" s="102"/>
      <c r="K97" s="54" t="s">
        <v>26</v>
      </c>
      <c r="L97" s="53" t="s">
        <v>45</v>
      </c>
      <c r="M97" s="53" t="s">
        <v>28</v>
      </c>
      <c r="N97" s="53" t="s">
        <v>29</v>
      </c>
      <c r="O97" s="53" t="s">
        <v>30</v>
      </c>
      <c r="P97" s="104"/>
    </row>
    <row r="98" spans="2:16" ht="39.75" customHeight="1" x14ac:dyDescent="0.3">
      <c r="B98" s="109" t="s">
        <v>76</v>
      </c>
      <c r="C98" s="110"/>
      <c r="D98" s="110"/>
      <c r="E98" s="110"/>
      <c r="F98" s="110"/>
      <c r="G98" s="110"/>
      <c r="H98" s="39"/>
      <c r="I98" s="26">
        <v>4</v>
      </c>
      <c r="J98" s="29">
        <f>J99+J100</f>
        <v>4</v>
      </c>
      <c r="K98" s="106" t="str">
        <f>K89</f>
        <v>Weight of mark in the maximum score</v>
      </c>
      <c r="L98" s="107"/>
      <c r="M98" s="107"/>
      <c r="N98" s="107"/>
      <c r="O98" s="108"/>
      <c r="P98" s="26"/>
    </row>
    <row r="99" spans="2:16" ht="58.5" customHeight="1" x14ac:dyDescent="0.3">
      <c r="B99" s="77" t="s">
        <v>189</v>
      </c>
      <c r="C99" s="77"/>
      <c r="D99" s="77"/>
      <c r="E99" s="77"/>
      <c r="F99" s="77"/>
      <c r="G99" s="77"/>
      <c r="H99" s="13" t="s">
        <v>77</v>
      </c>
      <c r="I99" s="57">
        <v>2</v>
      </c>
      <c r="J99" s="31">
        <f>IF(P99=0,K99,(IF(P99=1,L99,(IF(P99=2,M99,(IF(P99=3,N99,(IF(P99=4,O99,N/A)))))))))</f>
        <v>2</v>
      </c>
      <c r="K99" s="58">
        <f>I99/$O$96*$K$96</f>
        <v>0</v>
      </c>
      <c r="L99" s="58">
        <f>I99/$O$96*$L$96</f>
        <v>0.5</v>
      </c>
      <c r="M99" s="58">
        <f>I99/$O$96*$M$96</f>
        <v>1</v>
      </c>
      <c r="N99" s="58">
        <f>I99/$O$96*$N$96</f>
        <v>1.5</v>
      </c>
      <c r="O99" s="58">
        <f>I99/$O$96*$O$96</f>
        <v>2</v>
      </c>
      <c r="P99" s="32">
        <v>4</v>
      </c>
    </row>
    <row r="100" spans="2:16" ht="59.25" customHeight="1" x14ac:dyDescent="0.3">
      <c r="B100" s="77" t="s">
        <v>78</v>
      </c>
      <c r="C100" s="77"/>
      <c r="D100" s="77"/>
      <c r="E100" s="77"/>
      <c r="F100" s="77"/>
      <c r="G100" s="77"/>
      <c r="H100" s="13" t="s">
        <v>79</v>
      </c>
      <c r="I100" s="57">
        <v>2</v>
      </c>
      <c r="J100" s="31">
        <f>IF(P100=0,K100,(IF(P100=1,L100,(IF(P100=2,M100,(IF(P100=3,N100,(IF(P100=4,O100,N/A)))))))))</f>
        <v>2</v>
      </c>
      <c r="K100" s="58">
        <f>I100/$O$96*$K$96</f>
        <v>0</v>
      </c>
      <c r="L100" s="58">
        <f>I100/$O$96*$L$96</f>
        <v>0.5</v>
      </c>
      <c r="M100" s="58">
        <f>I100/$O$96*$M$96</f>
        <v>1</v>
      </c>
      <c r="N100" s="58">
        <f>I100/$O$96*$N$96</f>
        <v>1.5</v>
      </c>
      <c r="O100" s="58">
        <f>I100/$O$96*$O$96</f>
        <v>2</v>
      </c>
      <c r="P100" s="32">
        <v>4</v>
      </c>
    </row>
    <row r="101" spans="2:16" ht="27.75" customHeight="1" x14ac:dyDescent="0.3">
      <c r="B101" s="111" t="s">
        <v>80</v>
      </c>
      <c r="C101" s="111"/>
      <c r="D101" s="111"/>
      <c r="E101" s="111"/>
      <c r="F101" s="111"/>
      <c r="G101" s="111"/>
      <c r="H101" s="38"/>
      <c r="I101" s="34">
        <f>I99+I100</f>
        <v>4</v>
      </c>
      <c r="J101" s="35">
        <f>J99+J100</f>
        <v>4</v>
      </c>
      <c r="K101" s="112"/>
      <c r="L101" s="113"/>
      <c r="M101" s="113"/>
      <c r="N101" s="113"/>
      <c r="O101" s="114"/>
      <c r="P101" s="42"/>
    </row>
    <row r="102" spans="2:16" ht="41.25" customHeight="1" x14ac:dyDescent="0.3">
      <c r="B102" s="98" t="s">
        <v>81</v>
      </c>
      <c r="C102" s="98"/>
      <c r="D102" s="98"/>
      <c r="E102" s="98"/>
      <c r="F102" s="98"/>
      <c r="G102" s="98"/>
      <c r="H102" s="99"/>
      <c r="I102" s="100" t="str">
        <f>I96</f>
        <v>Maximum score</v>
      </c>
      <c r="J102" s="102" t="str">
        <f>J96</f>
        <v xml:space="preserve">Mark awarded by assessor converted into points based on the simulation
</v>
      </c>
      <c r="K102" s="53">
        <v>0</v>
      </c>
      <c r="L102" s="53">
        <v>1</v>
      </c>
      <c r="M102" s="53">
        <v>2</v>
      </c>
      <c r="N102" s="53">
        <v>3</v>
      </c>
      <c r="O102" s="53">
        <v>4</v>
      </c>
      <c r="P102" s="103" t="str">
        <f>P39</f>
        <v>Mark awarded by assessor - simulation</v>
      </c>
    </row>
    <row r="103" spans="2:16" ht="69.599999999999994" customHeight="1" x14ac:dyDescent="0.3">
      <c r="B103" s="98"/>
      <c r="C103" s="98"/>
      <c r="D103" s="98"/>
      <c r="E103" s="98"/>
      <c r="F103" s="98"/>
      <c r="G103" s="98"/>
      <c r="H103" s="99"/>
      <c r="I103" s="101"/>
      <c r="J103" s="102"/>
      <c r="K103" s="54" t="s">
        <v>26</v>
      </c>
      <c r="L103" s="53" t="s">
        <v>45</v>
      </c>
      <c r="M103" s="53" t="s">
        <v>28</v>
      </c>
      <c r="N103" s="53" t="s">
        <v>29</v>
      </c>
      <c r="O103" s="53" t="s">
        <v>30</v>
      </c>
      <c r="P103" s="104"/>
    </row>
    <row r="104" spans="2:16" ht="187.5" customHeight="1" x14ac:dyDescent="0.3">
      <c r="B104" s="105" t="s">
        <v>131</v>
      </c>
      <c r="C104" s="105"/>
      <c r="D104" s="105"/>
      <c r="E104" s="105"/>
      <c r="F104" s="105"/>
      <c r="G104" s="105"/>
      <c r="H104" s="39"/>
      <c r="I104" s="26">
        <f>I105+I106+I107+I108+I109+I110+I111</f>
        <v>17</v>
      </c>
      <c r="J104" s="48">
        <f>J105+J106+J107+J108+J109+J110+J111</f>
        <v>17</v>
      </c>
      <c r="K104" s="106" t="str">
        <f>K98</f>
        <v>Weight of mark in the maximum score</v>
      </c>
      <c r="L104" s="107"/>
      <c r="M104" s="107"/>
      <c r="N104" s="107"/>
      <c r="O104" s="108"/>
      <c r="P104" s="26"/>
    </row>
    <row r="105" spans="2:16" ht="64.5" customHeight="1" x14ac:dyDescent="0.3">
      <c r="B105" s="77" t="s">
        <v>132</v>
      </c>
      <c r="C105" s="77"/>
      <c r="D105" s="77"/>
      <c r="E105" s="77"/>
      <c r="F105" s="77"/>
      <c r="G105" s="77"/>
      <c r="H105" s="30" t="s">
        <v>104</v>
      </c>
      <c r="I105" s="68">
        <v>3</v>
      </c>
      <c r="J105" s="31">
        <f>IF(P105=0,K105,(IF(P105=1,L105,(IF(P105=2,M105,(IF(P105=3,N105,(IF(P105=4,O105,N/A)))))))))</f>
        <v>3</v>
      </c>
      <c r="K105" s="58">
        <f t="shared" ref="K105:K111" si="0">I105/$O$102*$K$102</f>
        <v>0</v>
      </c>
      <c r="L105" s="58">
        <f t="shared" ref="L105:L111" si="1">I105/$O$102*$L$102</f>
        <v>0.75</v>
      </c>
      <c r="M105" s="58">
        <f t="shared" ref="M105:M111" si="2">I105/$O$102*$M$102</f>
        <v>1.5</v>
      </c>
      <c r="N105" s="58">
        <f t="shared" ref="N105:N111" si="3">I105/$O$102*$N$102</f>
        <v>2.25</v>
      </c>
      <c r="O105" s="58">
        <f t="shared" ref="O105:O111" si="4">I105/$O$102*$O$102</f>
        <v>3</v>
      </c>
      <c r="P105" s="32">
        <v>4</v>
      </c>
    </row>
    <row r="106" spans="2:16" ht="30.75" customHeight="1" x14ac:dyDescent="0.3">
      <c r="B106" s="92" t="s">
        <v>110</v>
      </c>
      <c r="C106" s="93"/>
      <c r="D106" s="93"/>
      <c r="E106" s="93"/>
      <c r="F106" s="93"/>
      <c r="G106" s="94"/>
      <c r="H106" s="30" t="s">
        <v>103</v>
      </c>
      <c r="I106" s="68">
        <v>2</v>
      </c>
      <c r="J106" s="31">
        <f>IF(P106=0,K106,(IF(P106=1,L106,(IF(P106=2,M106,(IF(P106=3,N106,(IF(P106=4,O106,N/A)))))))))</f>
        <v>2</v>
      </c>
      <c r="K106" s="58">
        <f t="shared" si="0"/>
        <v>0</v>
      </c>
      <c r="L106" s="58">
        <f t="shared" si="1"/>
        <v>0.5</v>
      </c>
      <c r="M106" s="58">
        <f t="shared" si="2"/>
        <v>1</v>
      </c>
      <c r="N106" s="58">
        <f t="shared" si="3"/>
        <v>1.5</v>
      </c>
      <c r="O106" s="58">
        <f t="shared" si="4"/>
        <v>2</v>
      </c>
      <c r="P106" s="32">
        <v>4</v>
      </c>
    </row>
    <row r="107" spans="2:16" ht="38.25" customHeight="1" x14ac:dyDescent="0.3">
      <c r="B107" s="95" t="s">
        <v>111</v>
      </c>
      <c r="C107" s="96"/>
      <c r="D107" s="96"/>
      <c r="E107" s="96"/>
      <c r="F107" s="96"/>
      <c r="G107" s="97"/>
      <c r="H107" s="30" t="s">
        <v>105</v>
      </c>
      <c r="I107" s="68">
        <v>2</v>
      </c>
      <c r="J107" s="31">
        <f>IF(P107=0,K107,(IF(P107=1,L107,(IF(P107=2,M107,(IF(P107=3,N107,(IF(P107=4,O107,N/A)))))))))</f>
        <v>2</v>
      </c>
      <c r="K107" s="58">
        <f t="shared" si="0"/>
        <v>0</v>
      </c>
      <c r="L107" s="58">
        <f t="shared" si="1"/>
        <v>0.5</v>
      </c>
      <c r="M107" s="58">
        <f t="shared" si="2"/>
        <v>1</v>
      </c>
      <c r="N107" s="58">
        <f t="shared" si="3"/>
        <v>1.5</v>
      </c>
      <c r="O107" s="58">
        <f t="shared" si="4"/>
        <v>2</v>
      </c>
      <c r="P107" s="32">
        <v>4</v>
      </c>
    </row>
    <row r="108" spans="2:16" ht="32.25" customHeight="1" x14ac:dyDescent="0.3">
      <c r="B108" s="92" t="s">
        <v>112</v>
      </c>
      <c r="C108" s="93"/>
      <c r="D108" s="93"/>
      <c r="E108" s="93"/>
      <c r="F108" s="93"/>
      <c r="G108" s="94"/>
      <c r="H108" s="30" t="s">
        <v>106</v>
      </c>
      <c r="I108" s="57">
        <v>3</v>
      </c>
      <c r="J108" s="31">
        <f>IF(P108=0,K108,(IF(P108=1,L108,(IF(P108=2,M108,(IF(P108=3,N108,(IF(P108=4,O108,N/A)))))))))</f>
        <v>3</v>
      </c>
      <c r="K108" s="58">
        <f t="shared" si="0"/>
        <v>0</v>
      </c>
      <c r="L108" s="58">
        <f t="shared" si="1"/>
        <v>0.75</v>
      </c>
      <c r="M108" s="58">
        <f t="shared" si="2"/>
        <v>1.5</v>
      </c>
      <c r="N108" s="58">
        <f t="shared" si="3"/>
        <v>2.25</v>
      </c>
      <c r="O108" s="58">
        <f t="shared" si="4"/>
        <v>3</v>
      </c>
      <c r="P108" s="32">
        <v>4</v>
      </c>
    </row>
    <row r="109" spans="2:16" ht="36" customHeight="1" x14ac:dyDescent="0.3">
      <c r="B109" s="77" t="s">
        <v>113</v>
      </c>
      <c r="C109" s="77"/>
      <c r="D109" s="77"/>
      <c r="E109" s="77"/>
      <c r="F109" s="77"/>
      <c r="G109" s="77"/>
      <c r="H109" s="30" t="s">
        <v>107</v>
      </c>
      <c r="I109" s="57">
        <v>2</v>
      </c>
      <c r="J109" s="31">
        <f>IF(P109=0,K109,(IF(P109=1,L109,(IF(P109=2,M109,(IF(P109=3,N109,(IF(P109=4,O109,N/A)))))))))</f>
        <v>2</v>
      </c>
      <c r="K109" s="58">
        <f t="shared" si="0"/>
        <v>0</v>
      </c>
      <c r="L109" s="58">
        <f t="shared" si="1"/>
        <v>0.5</v>
      </c>
      <c r="M109" s="58">
        <f t="shared" si="2"/>
        <v>1</v>
      </c>
      <c r="N109" s="58">
        <f t="shared" si="3"/>
        <v>1.5</v>
      </c>
      <c r="O109" s="58">
        <f t="shared" si="4"/>
        <v>2</v>
      </c>
      <c r="P109" s="32">
        <v>4</v>
      </c>
    </row>
    <row r="110" spans="2:16" ht="55.5" customHeight="1" x14ac:dyDescent="0.3">
      <c r="B110" s="92" t="s">
        <v>114</v>
      </c>
      <c r="C110" s="93"/>
      <c r="D110" s="93"/>
      <c r="E110" s="93"/>
      <c r="F110" s="93"/>
      <c r="G110" s="94"/>
      <c r="H110" s="30" t="s">
        <v>108</v>
      </c>
      <c r="I110" s="57">
        <v>2</v>
      </c>
      <c r="J110" s="31">
        <f>IF(P110=0,K110,(IF(P110=1,L110,(IF(P110=2,M110,(IF(P110=3,N110,(IF(P110=4,O110,N/A)))))))))</f>
        <v>2</v>
      </c>
      <c r="K110" s="58">
        <f t="shared" si="0"/>
        <v>0</v>
      </c>
      <c r="L110" s="58">
        <f t="shared" si="1"/>
        <v>0.5</v>
      </c>
      <c r="M110" s="58">
        <f t="shared" si="2"/>
        <v>1</v>
      </c>
      <c r="N110" s="58">
        <f t="shared" si="3"/>
        <v>1.5</v>
      </c>
      <c r="O110" s="58">
        <f t="shared" si="4"/>
        <v>2</v>
      </c>
      <c r="P110" s="32">
        <v>4</v>
      </c>
    </row>
    <row r="111" spans="2:16" ht="42.75" customHeight="1" x14ac:dyDescent="0.3">
      <c r="B111" s="77" t="s">
        <v>115</v>
      </c>
      <c r="C111" s="77"/>
      <c r="D111" s="77"/>
      <c r="E111" s="77"/>
      <c r="F111" s="77"/>
      <c r="G111" s="77"/>
      <c r="H111" s="30" t="s">
        <v>109</v>
      </c>
      <c r="I111" s="57">
        <v>3</v>
      </c>
      <c r="J111" s="31">
        <f>IF(P111=0,K111,(IF(P111=1,L111,(IF(P111=2,M111,(IF(P111=3,N111,(IF(P111=4,O111,N/A)))))))))</f>
        <v>3</v>
      </c>
      <c r="K111" s="58">
        <f t="shared" si="0"/>
        <v>0</v>
      </c>
      <c r="L111" s="58">
        <f t="shared" si="1"/>
        <v>0.75</v>
      </c>
      <c r="M111" s="58">
        <f t="shared" si="2"/>
        <v>1.5</v>
      </c>
      <c r="N111" s="58">
        <f t="shared" si="3"/>
        <v>2.25</v>
      </c>
      <c r="O111" s="58">
        <f t="shared" si="4"/>
        <v>3</v>
      </c>
      <c r="P111" s="32">
        <v>4</v>
      </c>
    </row>
    <row r="112" spans="2:16" ht="42" customHeight="1" x14ac:dyDescent="0.3">
      <c r="B112" s="78" t="s">
        <v>82</v>
      </c>
      <c r="C112" s="78"/>
      <c r="D112" s="78"/>
      <c r="E112" s="78"/>
      <c r="F112" s="78"/>
      <c r="G112" s="78"/>
      <c r="H112" s="42"/>
      <c r="I112" s="34">
        <f>I111+I110+I109+I108+I107+I106+I105</f>
        <v>17</v>
      </c>
      <c r="J112" s="49">
        <f>J105+J106+J107+J108+J109+J110+J111</f>
        <v>17</v>
      </c>
      <c r="K112" s="79"/>
      <c r="L112" s="80"/>
      <c r="M112" s="80"/>
      <c r="N112" s="80"/>
      <c r="O112" s="81"/>
      <c r="P112" s="34"/>
    </row>
    <row r="113" spans="2:16" ht="42" customHeight="1" x14ac:dyDescent="0.3">
      <c r="B113" s="82" t="s">
        <v>83</v>
      </c>
      <c r="C113" s="83"/>
      <c r="D113" s="83"/>
      <c r="E113" s="83"/>
      <c r="F113" s="83"/>
      <c r="G113" s="83"/>
      <c r="H113" s="83"/>
      <c r="I113" s="55">
        <f>I112+I101+I95</f>
        <v>36</v>
      </c>
      <c r="J113" s="50">
        <f>J95+J101+J112</f>
        <v>36</v>
      </c>
      <c r="K113" s="84"/>
      <c r="L113" s="85"/>
      <c r="M113" s="85"/>
      <c r="N113" s="85"/>
      <c r="O113" s="86"/>
      <c r="P113" s="55"/>
    </row>
    <row r="114" spans="2:16" ht="39.75" customHeight="1" x14ac:dyDescent="0.3">
      <c r="B114" s="87" t="s">
        <v>84</v>
      </c>
      <c r="C114" s="88"/>
      <c r="D114" s="88"/>
      <c r="E114" s="88"/>
      <c r="F114" s="88"/>
      <c r="G114" s="88"/>
      <c r="H114" s="88"/>
      <c r="I114" s="51">
        <f>I113+I85</f>
        <v>100</v>
      </c>
      <c r="J114" s="52">
        <f>J113+J85</f>
        <v>96</v>
      </c>
      <c r="K114" s="89"/>
      <c r="L114" s="90"/>
      <c r="M114" s="90"/>
      <c r="N114" s="90"/>
      <c r="O114" s="91"/>
      <c r="P114" s="51"/>
    </row>
  </sheetData>
  <protectedRanges>
    <protectedRange sqref="P84:P114 P74:P83 P38:P73" name="Range1"/>
  </protectedRanges>
  <mergeCells count="167">
    <mergeCell ref="B14:O14"/>
    <mergeCell ref="B15:O15"/>
    <mergeCell ref="B16:O16"/>
    <mergeCell ref="B17:O17"/>
    <mergeCell ref="B18:I18"/>
    <mergeCell ref="B8:O8"/>
    <mergeCell ref="B9:O9"/>
    <mergeCell ref="B10:O10"/>
    <mergeCell ref="B11:O11"/>
    <mergeCell ref="B12:O12"/>
    <mergeCell ref="B13:O13"/>
    <mergeCell ref="B2:O2"/>
    <mergeCell ref="B3:O3"/>
    <mergeCell ref="B4:O4"/>
    <mergeCell ref="B5:O5"/>
    <mergeCell ref="B6:O6"/>
    <mergeCell ref="B7:O7"/>
    <mergeCell ref="J18:O18"/>
    <mergeCell ref="B25:I25"/>
    <mergeCell ref="J25:O25"/>
    <mergeCell ref="B26:I26"/>
    <mergeCell ref="J26:O26"/>
    <mergeCell ref="B27:I27"/>
    <mergeCell ref="J27:O27"/>
    <mergeCell ref="B22:I22"/>
    <mergeCell ref="J22:O22"/>
    <mergeCell ref="B23:I23"/>
    <mergeCell ref="J23:O23"/>
    <mergeCell ref="B24:I24"/>
    <mergeCell ref="J24:O24"/>
    <mergeCell ref="B19:I19"/>
    <mergeCell ref="J19:O19"/>
    <mergeCell ref="B20:I20"/>
    <mergeCell ref="J20:O20"/>
    <mergeCell ref="B21:I21"/>
    <mergeCell ref="J21:O21"/>
    <mergeCell ref="B37:O37"/>
    <mergeCell ref="B38:O38"/>
    <mergeCell ref="B39:G40"/>
    <mergeCell ref="H39:H40"/>
    <mergeCell ref="I39:I40"/>
    <mergeCell ref="J39:J40"/>
    <mergeCell ref="B28:I28"/>
    <mergeCell ref="J28:O28"/>
    <mergeCell ref="B29:O29"/>
    <mergeCell ref="B30:O30"/>
    <mergeCell ref="B31:G36"/>
    <mergeCell ref="H31:H36"/>
    <mergeCell ref="I31:I36"/>
    <mergeCell ref="K31:O36"/>
    <mergeCell ref="B45:G45"/>
    <mergeCell ref="B46:G46"/>
    <mergeCell ref="B47:G47"/>
    <mergeCell ref="B48:G48"/>
    <mergeCell ref="K48:O48"/>
    <mergeCell ref="B49:G49"/>
    <mergeCell ref="P39:P40"/>
    <mergeCell ref="B41:G41"/>
    <mergeCell ref="K41:O41"/>
    <mergeCell ref="B42:G42"/>
    <mergeCell ref="B43:G43"/>
    <mergeCell ref="B44:G44"/>
    <mergeCell ref="K44:O44"/>
    <mergeCell ref="P53:P54"/>
    <mergeCell ref="B55:G55"/>
    <mergeCell ref="K55:O55"/>
    <mergeCell ref="B56:G56"/>
    <mergeCell ref="B57:G57"/>
    <mergeCell ref="B58:G58"/>
    <mergeCell ref="B50:G50"/>
    <mergeCell ref="B51:G51"/>
    <mergeCell ref="B52:G52"/>
    <mergeCell ref="K52:O52"/>
    <mergeCell ref="B53:G54"/>
    <mergeCell ref="H53:H54"/>
    <mergeCell ref="I53:I54"/>
    <mergeCell ref="J53:J54"/>
    <mergeCell ref="P60:P61"/>
    <mergeCell ref="B62:G62"/>
    <mergeCell ref="K62:O62"/>
    <mergeCell ref="B63:G63"/>
    <mergeCell ref="B65:G65"/>
    <mergeCell ref="B66:G66"/>
    <mergeCell ref="B59:G59"/>
    <mergeCell ref="K59:O59"/>
    <mergeCell ref="B60:G61"/>
    <mergeCell ref="H60:H61"/>
    <mergeCell ref="I60:I61"/>
    <mergeCell ref="J60:J61"/>
    <mergeCell ref="B64:G64"/>
    <mergeCell ref="B71:G72"/>
    <mergeCell ref="H71:H72"/>
    <mergeCell ref="I71:I72"/>
    <mergeCell ref="J71:J72"/>
    <mergeCell ref="P71:P72"/>
    <mergeCell ref="B73:G73"/>
    <mergeCell ref="K73:O73"/>
    <mergeCell ref="B67:G67"/>
    <mergeCell ref="K67:O67"/>
    <mergeCell ref="B68:G68"/>
    <mergeCell ref="B69:G69"/>
    <mergeCell ref="B70:G70"/>
    <mergeCell ref="K70:O70"/>
    <mergeCell ref="B78:G79"/>
    <mergeCell ref="H78:H79"/>
    <mergeCell ref="I78:I79"/>
    <mergeCell ref="J78:J79"/>
    <mergeCell ref="P78:P79"/>
    <mergeCell ref="B80:H80"/>
    <mergeCell ref="K80:O80"/>
    <mergeCell ref="B74:G74"/>
    <mergeCell ref="B75:G75"/>
    <mergeCell ref="B76:G76"/>
    <mergeCell ref="B77:G77"/>
    <mergeCell ref="K77:O77"/>
    <mergeCell ref="B85:H85"/>
    <mergeCell ref="B86:O86"/>
    <mergeCell ref="B87:G88"/>
    <mergeCell ref="H87:H88"/>
    <mergeCell ref="I87:I88"/>
    <mergeCell ref="J87:J88"/>
    <mergeCell ref="B81:G81"/>
    <mergeCell ref="B82:G82"/>
    <mergeCell ref="B83:G83"/>
    <mergeCell ref="B84:G84"/>
    <mergeCell ref="K84:O84"/>
    <mergeCell ref="B93:G93"/>
    <mergeCell ref="B94:G94"/>
    <mergeCell ref="B95:G95"/>
    <mergeCell ref="K95:O95"/>
    <mergeCell ref="B96:G97"/>
    <mergeCell ref="H96:H97"/>
    <mergeCell ref="I96:I97"/>
    <mergeCell ref="J96:J97"/>
    <mergeCell ref="P87:P88"/>
    <mergeCell ref="B89:G89"/>
    <mergeCell ref="K89:O89"/>
    <mergeCell ref="B90:G90"/>
    <mergeCell ref="B91:G91"/>
    <mergeCell ref="B92:G92"/>
    <mergeCell ref="B102:G103"/>
    <mergeCell ref="H102:H103"/>
    <mergeCell ref="I102:I103"/>
    <mergeCell ref="J102:J103"/>
    <mergeCell ref="P102:P103"/>
    <mergeCell ref="B104:G104"/>
    <mergeCell ref="K104:O104"/>
    <mergeCell ref="P96:P97"/>
    <mergeCell ref="B98:G98"/>
    <mergeCell ref="K98:O98"/>
    <mergeCell ref="B99:G99"/>
    <mergeCell ref="B100:G100"/>
    <mergeCell ref="B101:G101"/>
    <mergeCell ref="K101:O101"/>
    <mergeCell ref="B111:G111"/>
    <mergeCell ref="B112:G112"/>
    <mergeCell ref="K112:O112"/>
    <mergeCell ref="B113:H113"/>
    <mergeCell ref="K113:O113"/>
    <mergeCell ref="B114:H114"/>
    <mergeCell ref="K114:O114"/>
    <mergeCell ref="B105:G105"/>
    <mergeCell ref="B106:G106"/>
    <mergeCell ref="B107:G107"/>
    <mergeCell ref="B108:G108"/>
    <mergeCell ref="B109:G109"/>
    <mergeCell ref="B110:G110"/>
  </mergeCells>
  <pageMargins left="0.7" right="0.7" top="0.75" bottom="0.75" header="0.3" footer="0.3"/>
  <pageSetup paperSize="9" scale="47" fitToHeight="0" orientation="landscape" r:id="rId1"/>
  <rowBreaks count="1" manualBreakCount="1">
    <brk id="3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8"/>
  <sheetViews>
    <sheetView view="pageBreakPreview" topLeftCell="B7" zoomScale="85" zoomScaleNormal="100" zoomScaleSheetLayoutView="85" workbookViewId="0">
      <selection activeCell="B18" sqref="B18:P18"/>
    </sheetView>
  </sheetViews>
  <sheetFormatPr defaultRowHeight="15" x14ac:dyDescent="0.25"/>
  <cols>
    <col min="2" max="2" width="17.42578125" style="60" customWidth="1"/>
    <col min="3" max="3" width="9.140625" style="60"/>
    <col min="4" max="4" width="15.85546875" style="60" customWidth="1"/>
    <col min="5" max="7" width="9.140625" style="60"/>
    <col min="8" max="8" width="29.5703125" style="60" customWidth="1"/>
    <col min="9" max="9" width="43.7109375" style="60" customWidth="1"/>
    <col min="10" max="12" width="9.140625" style="60"/>
    <col min="13" max="13" width="25.85546875" style="60" customWidth="1"/>
    <col min="14" max="14" width="22.85546875" style="60" customWidth="1"/>
    <col min="15" max="15" width="28.7109375" style="60" customWidth="1"/>
    <col min="16" max="16" width="16.85546875" style="60" customWidth="1"/>
    <col min="17" max="17" width="9.140625" style="60"/>
  </cols>
  <sheetData>
    <row r="2" spans="2:16" ht="18" x14ac:dyDescent="0.25">
      <c r="B2" s="217" t="s">
        <v>137</v>
      </c>
      <c r="C2" s="217"/>
      <c r="D2" s="217"/>
      <c r="E2" s="217"/>
      <c r="F2" s="217"/>
      <c r="G2" s="217"/>
      <c r="H2" s="217"/>
      <c r="I2" s="217"/>
      <c r="J2" s="217"/>
      <c r="K2" s="217"/>
      <c r="L2" s="217"/>
      <c r="M2" s="217"/>
      <c r="N2" s="217"/>
      <c r="O2" s="217"/>
      <c r="P2" s="217"/>
    </row>
    <row r="4" spans="2:16" ht="90.75" customHeight="1" x14ac:dyDescent="0.25">
      <c r="B4" s="218" t="s">
        <v>138</v>
      </c>
      <c r="C4" s="218"/>
      <c r="D4" s="218"/>
      <c r="E4" s="218"/>
      <c r="F4" s="218"/>
      <c r="G4" s="218"/>
      <c r="H4" s="218"/>
      <c r="I4" s="218"/>
      <c r="J4" s="218"/>
      <c r="K4" s="218"/>
      <c r="L4" s="218"/>
      <c r="M4" s="218"/>
      <c r="N4" s="218"/>
      <c r="O4" s="218"/>
      <c r="P4" s="218"/>
    </row>
    <row r="5" spans="2:16" ht="234.75" customHeight="1" x14ac:dyDescent="0.25">
      <c r="B5" s="219" t="s">
        <v>139</v>
      </c>
      <c r="C5" s="219"/>
      <c r="D5" s="219"/>
      <c r="E5" s="219"/>
      <c r="F5" s="219"/>
      <c r="G5" s="219"/>
      <c r="H5" s="219"/>
      <c r="I5" s="219"/>
      <c r="J5" s="219"/>
      <c r="K5" s="219"/>
      <c r="L5" s="219"/>
      <c r="M5" s="219"/>
      <c r="N5" s="219"/>
      <c r="O5" s="219"/>
      <c r="P5" s="219"/>
    </row>
    <row r="6" spans="2:16" ht="184.5" customHeight="1" x14ac:dyDescent="0.25">
      <c r="B6" s="205" t="s">
        <v>159</v>
      </c>
      <c r="C6" s="205"/>
      <c r="D6" s="205"/>
      <c r="E6" s="205"/>
      <c r="F6" s="205"/>
      <c r="G6" s="205"/>
      <c r="H6" s="205"/>
      <c r="I6" s="205"/>
      <c r="J6" s="205"/>
      <c r="K6" s="205"/>
      <c r="L6" s="205"/>
      <c r="M6" s="205"/>
      <c r="N6" s="205"/>
      <c r="O6" s="205"/>
      <c r="P6" s="205"/>
    </row>
    <row r="7" spans="2:16" x14ac:dyDescent="0.25">
      <c r="B7" s="220" t="s">
        <v>140</v>
      </c>
      <c r="C7" s="220"/>
      <c r="D7" s="220"/>
      <c r="E7" s="220"/>
      <c r="F7" s="220"/>
      <c r="G7" s="220"/>
      <c r="H7" s="220"/>
      <c r="I7" s="220"/>
      <c r="J7" s="220"/>
      <c r="K7" s="220"/>
      <c r="L7" s="220"/>
      <c r="M7" s="220"/>
      <c r="N7" s="220"/>
      <c r="O7" s="220"/>
      <c r="P7" s="220"/>
    </row>
    <row r="8" spans="2:16" ht="33.75" customHeight="1" x14ac:dyDescent="0.25">
      <c r="B8" s="61" t="s">
        <v>89</v>
      </c>
      <c r="C8" s="222" t="s">
        <v>141</v>
      </c>
      <c r="D8" s="223"/>
      <c r="E8" s="223"/>
      <c r="F8" s="223"/>
      <c r="G8" s="223"/>
      <c r="H8" s="223"/>
      <c r="I8" s="224"/>
      <c r="J8" s="221" t="s">
        <v>142</v>
      </c>
      <c r="K8" s="221"/>
      <c r="L8" s="221"/>
      <c r="M8" s="221"/>
      <c r="N8" s="62" t="s">
        <v>143</v>
      </c>
      <c r="O8" s="221" t="s">
        <v>144</v>
      </c>
      <c r="P8" s="221"/>
    </row>
    <row r="9" spans="2:16" ht="42" customHeight="1" x14ac:dyDescent="0.3">
      <c r="B9" s="65" t="s">
        <v>146</v>
      </c>
      <c r="C9" s="209" t="s">
        <v>161</v>
      </c>
      <c r="D9" s="210"/>
      <c r="E9" s="210"/>
      <c r="F9" s="210"/>
      <c r="G9" s="210"/>
      <c r="H9" s="210"/>
      <c r="I9" s="211"/>
      <c r="J9" s="204" t="s">
        <v>160</v>
      </c>
      <c r="K9" s="204"/>
      <c r="L9" s="204"/>
      <c r="M9" s="204"/>
      <c r="N9" s="64" t="s">
        <v>150</v>
      </c>
      <c r="O9" s="212"/>
      <c r="P9" s="212"/>
    </row>
    <row r="10" spans="2:16" ht="201" customHeight="1" x14ac:dyDescent="0.3">
      <c r="B10" s="225" t="s">
        <v>145</v>
      </c>
      <c r="C10" s="209" t="s">
        <v>152</v>
      </c>
      <c r="D10" s="210"/>
      <c r="E10" s="210"/>
      <c r="F10" s="210"/>
      <c r="G10" s="210"/>
      <c r="H10" s="210"/>
      <c r="I10" s="211"/>
      <c r="J10" s="203" t="s">
        <v>151</v>
      </c>
      <c r="K10" s="204"/>
      <c r="L10" s="204"/>
      <c r="M10" s="204"/>
      <c r="N10" s="66"/>
      <c r="O10" s="212"/>
      <c r="P10" s="212"/>
    </row>
    <row r="11" spans="2:16" ht="269.25" customHeight="1" x14ac:dyDescent="0.3">
      <c r="B11" s="226"/>
      <c r="C11" s="209" t="s">
        <v>153</v>
      </c>
      <c r="D11" s="210"/>
      <c r="E11" s="210"/>
      <c r="F11" s="210"/>
      <c r="G11" s="210"/>
      <c r="H11" s="210"/>
      <c r="I11" s="211"/>
      <c r="J11" s="205" t="s">
        <v>154</v>
      </c>
      <c r="K11" s="206"/>
      <c r="L11" s="206"/>
      <c r="M11" s="206"/>
      <c r="N11" s="10"/>
      <c r="O11" s="202"/>
      <c r="P11" s="202"/>
    </row>
    <row r="12" spans="2:16" ht="409.5" customHeight="1" x14ac:dyDescent="0.3">
      <c r="B12" s="226"/>
      <c r="C12" s="209" t="s">
        <v>156</v>
      </c>
      <c r="D12" s="210"/>
      <c r="E12" s="210"/>
      <c r="F12" s="210"/>
      <c r="G12" s="210"/>
      <c r="H12" s="210"/>
      <c r="I12" s="211"/>
      <c r="J12" s="207" t="s">
        <v>155</v>
      </c>
      <c r="K12" s="208"/>
      <c r="L12" s="208"/>
      <c r="M12" s="208"/>
      <c r="N12" s="10"/>
      <c r="O12" s="202"/>
      <c r="P12" s="202"/>
    </row>
    <row r="13" spans="2:16" ht="254.25" customHeight="1" x14ac:dyDescent="0.3">
      <c r="B13" s="227"/>
      <c r="C13" s="209" t="s">
        <v>158</v>
      </c>
      <c r="D13" s="210"/>
      <c r="E13" s="210"/>
      <c r="F13" s="210"/>
      <c r="G13" s="210"/>
      <c r="H13" s="210"/>
      <c r="I13" s="211"/>
      <c r="J13" s="207" t="s">
        <v>157</v>
      </c>
      <c r="K13" s="207"/>
      <c r="L13" s="207"/>
      <c r="M13" s="207"/>
      <c r="N13" s="10"/>
      <c r="O13" s="202"/>
      <c r="P13" s="202"/>
    </row>
    <row r="14" spans="2:16" ht="177" customHeight="1" x14ac:dyDescent="0.3">
      <c r="B14" s="63" t="s">
        <v>147</v>
      </c>
      <c r="C14" s="209" t="s">
        <v>164</v>
      </c>
      <c r="D14" s="210"/>
      <c r="E14" s="210"/>
      <c r="F14" s="210"/>
      <c r="G14" s="210"/>
      <c r="H14" s="210"/>
      <c r="I14" s="211"/>
      <c r="J14" s="207" t="s">
        <v>162</v>
      </c>
      <c r="K14" s="207"/>
      <c r="L14" s="207"/>
      <c r="M14" s="207"/>
      <c r="N14" s="10"/>
      <c r="O14" s="202"/>
      <c r="P14" s="202"/>
    </row>
    <row r="15" spans="2:16" ht="185.25" customHeight="1" x14ac:dyDescent="0.3">
      <c r="B15" s="63" t="s">
        <v>148</v>
      </c>
      <c r="C15" s="209" t="s">
        <v>165</v>
      </c>
      <c r="D15" s="210"/>
      <c r="E15" s="210"/>
      <c r="F15" s="210"/>
      <c r="G15" s="210"/>
      <c r="H15" s="210"/>
      <c r="I15" s="211"/>
      <c r="J15" s="207" t="s">
        <v>163</v>
      </c>
      <c r="K15" s="207"/>
      <c r="L15" s="207"/>
      <c r="M15" s="207"/>
      <c r="N15" s="10"/>
      <c r="O15" s="202"/>
      <c r="P15" s="202"/>
    </row>
    <row r="16" spans="2:16" ht="362.25" customHeight="1" x14ac:dyDescent="0.3">
      <c r="B16" s="63" t="s">
        <v>149</v>
      </c>
      <c r="C16" s="209" t="s">
        <v>166</v>
      </c>
      <c r="D16" s="210"/>
      <c r="E16" s="210"/>
      <c r="F16" s="210"/>
      <c r="G16" s="210"/>
      <c r="H16" s="210"/>
      <c r="I16" s="211"/>
      <c r="J16" s="207" t="s">
        <v>167</v>
      </c>
      <c r="K16" s="207"/>
      <c r="L16" s="207"/>
      <c r="M16" s="207"/>
      <c r="N16" s="10"/>
      <c r="O16" s="202"/>
      <c r="P16" s="202"/>
    </row>
    <row r="17" spans="2:16" ht="16.5" x14ac:dyDescent="0.25">
      <c r="B17" s="213"/>
      <c r="C17" s="214"/>
      <c r="D17" s="214"/>
      <c r="E17" s="214"/>
      <c r="F17" s="214"/>
      <c r="G17" s="214"/>
      <c r="H17" s="214"/>
      <c r="I17" s="214"/>
      <c r="J17" s="214"/>
      <c r="K17" s="214"/>
      <c r="L17" s="214"/>
      <c r="M17" s="214"/>
      <c r="N17" s="214"/>
      <c r="O17" s="214"/>
      <c r="P17" s="215"/>
    </row>
    <row r="18" spans="2:16" ht="169.5" customHeight="1" x14ac:dyDescent="0.25">
      <c r="B18" s="216" t="s">
        <v>168</v>
      </c>
      <c r="C18" s="216"/>
      <c r="D18" s="216"/>
      <c r="E18" s="216"/>
      <c r="F18" s="216"/>
      <c r="G18" s="216"/>
      <c r="H18" s="216"/>
      <c r="I18" s="216"/>
      <c r="J18" s="216"/>
      <c r="K18" s="216"/>
      <c r="L18" s="216"/>
      <c r="M18" s="216"/>
      <c r="N18" s="216"/>
      <c r="O18" s="216"/>
      <c r="P18" s="216"/>
    </row>
  </sheetData>
  <mergeCells count="35">
    <mergeCell ref="B17:P17"/>
    <mergeCell ref="B18:P18"/>
    <mergeCell ref="B2:P2"/>
    <mergeCell ref="B4:P4"/>
    <mergeCell ref="B5:P5"/>
    <mergeCell ref="B6:P6"/>
    <mergeCell ref="B7:P7"/>
    <mergeCell ref="O8:P8"/>
    <mergeCell ref="J8:M8"/>
    <mergeCell ref="C9:I9"/>
    <mergeCell ref="C10:I10"/>
    <mergeCell ref="C11:I11"/>
    <mergeCell ref="C8:I8"/>
    <mergeCell ref="C12:I12"/>
    <mergeCell ref="B10:B13"/>
    <mergeCell ref="J9:M9"/>
    <mergeCell ref="O9:P9"/>
    <mergeCell ref="O10:P10"/>
    <mergeCell ref="O11:P11"/>
    <mergeCell ref="O12:P12"/>
    <mergeCell ref="C13:I13"/>
    <mergeCell ref="O13:P13"/>
    <mergeCell ref="C14:I14"/>
    <mergeCell ref="C15:I15"/>
    <mergeCell ref="C16:I16"/>
    <mergeCell ref="J15:M15"/>
    <mergeCell ref="J16:M16"/>
    <mergeCell ref="O14:P14"/>
    <mergeCell ref="O15:P15"/>
    <mergeCell ref="O16:P16"/>
    <mergeCell ref="J10:M10"/>
    <mergeCell ref="J11:M11"/>
    <mergeCell ref="J12:M12"/>
    <mergeCell ref="J13:M13"/>
    <mergeCell ref="J14:M14"/>
  </mergeCells>
  <pageMargins left="0.7" right="0.7" top="0.75" bottom="0.75" header="0.3" footer="0.3"/>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vt:lpstr>
      <vt:lpstr>Phase 2 </vt:lpstr>
      <vt:lpstr>Phase 2 State aid assessment</vt:lpstr>
      <vt:lpstr>'Phase 1'!Print_Area</vt:lpstr>
      <vt:lpstr>'Phase 2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 MUSAT</dc:creator>
  <cp:lastModifiedBy>Bogdan Tudorica</cp:lastModifiedBy>
  <cp:lastPrinted>2023-01-19T10:35:49Z</cp:lastPrinted>
  <dcterms:created xsi:type="dcterms:W3CDTF">2022-10-04T11:28:38Z</dcterms:created>
  <dcterms:modified xsi:type="dcterms:W3CDTF">2024-03-20T10:27:57Z</dcterms:modified>
</cp:coreProperties>
</file>