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activeTab="4"/>
  </bookViews>
  <sheets>
    <sheet name="PO1" sheetId="4" r:id="rId1"/>
    <sheet name="PO2" sheetId="8" r:id="rId2"/>
    <sheet name="PO3" sheetId="9" r:id="rId3"/>
    <sheet name="PO4" sheetId="10" r:id="rId4"/>
    <sheet name="Integrated situation" sheetId="11" r:id="rId5"/>
  </sheets>
  <externalReferences>
    <externalReference r:id="rId6"/>
  </externalReferences>
  <definedNames>
    <definedName name="_xlnm._FilterDatabase" localSheetId="0" hidden="1">'PO1'!$A$2:$Y$5</definedName>
    <definedName name="_xlnm._FilterDatabase" localSheetId="1" hidden="1">'PO2'!$A$2:$Y$3</definedName>
    <definedName name="_xlnm._FilterDatabase" localSheetId="2" hidden="1">'PO3'!$A$2:$V$44</definedName>
    <definedName name="_xlnm._FilterDatabase" localSheetId="3" hidden="1">'PO4'!$A$2:$V$9</definedName>
    <definedName name="_xlnm.Print_Area" localSheetId="0">'PO1'!$A$1:$Y$11</definedName>
    <definedName name="_xlnm.Print_Area" localSheetId="1">'PO2'!$A$1:$Y$40</definedName>
    <definedName name="_xlnm.Print_Area" localSheetId="2">'PO3'!$A$1:$Y$46</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'PO3'!$A$2:$V$44</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'PO3'!$A$2:$V$46</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'PO3'!$A$2:$V$44</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'PO3'!$A$2:$V$46</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'PO3'!$A$2:$V$44</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'PO3'!$A$2:$V$46</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'PO3'!$A$2:$V$44</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'PO3'!$A$2:$V$46</definedName>
    <definedName name="Z_DC306EDA_CC9C_451C_B19A_DBA2251BE780_.wvu.PrintArea" localSheetId="3" hidden="1">'PO4'!$A$2:$V$11</definedName>
  </definedNames>
  <calcPr calcId="152511"/>
</workbook>
</file>

<file path=xl/calcChain.xml><?xml version="1.0" encoding="utf-8"?>
<calcChain xmlns="http://schemas.openxmlformats.org/spreadsheetml/2006/main">
  <c r="G10" i="11" l="1"/>
  <c r="F10" i="11"/>
  <c r="E10" i="11"/>
  <c r="F8" i="11"/>
  <c r="E8" i="11"/>
  <c r="F9" i="11"/>
  <c r="E9" i="11"/>
  <c r="F7" i="11"/>
  <c r="E7" i="11"/>
  <c r="E6" i="11"/>
  <c r="F5" i="11"/>
  <c r="E5" i="11"/>
  <c r="Y44" i="9" l="1"/>
  <c r="X44" i="9"/>
  <c r="V44" i="9"/>
  <c r="T44" i="9"/>
  <c r="R44" i="9"/>
  <c r="Q44" i="9"/>
  <c r="P44" i="9"/>
  <c r="P41" i="9"/>
  <c r="X41" i="9" s="1"/>
  <c r="P39" i="9" l="1"/>
  <c r="X39" i="9" s="1"/>
  <c r="P37" i="9" l="1"/>
  <c r="X37" i="9" s="1"/>
  <c r="P35" i="9" l="1"/>
  <c r="X35" i="9" s="1"/>
  <c r="X33" i="9" l="1"/>
  <c r="X29" i="9" l="1"/>
  <c r="X26" i="9" l="1"/>
  <c r="P24" i="9" l="1"/>
  <c r="X24" i="9" l="1"/>
  <c r="X21" i="9"/>
  <c r="X17" i="9" l="1"/>
  <c r="X14" i="9"/>
  <c r="X11" i="9" l="1"/>
  <c r="Y38" i="8" l="1"/>
  <c r="P38" i="8"/>
  <c r="Q38" i="8"/>
  <c r="R38" i="8"/>
  <c r="T38" i="8"/>
  <c r="V38" i="8"/>
  <c r="X38" i="8"/>
  <c r="R9" i="4" l="1"/>
  <c r="Q9" i="4"/>
  <c r="X29" i="8" l="1"/>
  <c r="X21" i="8" l="1"/>
  <c r="V8" i="8" l="1"/>
  <c r="T8" i="8"/>
  <c r="V7" i="8"/>
  <c r="V9" i="4" l="1"/>
  <c r="T7" i="4"/>
  <c r="P9" i="4" l="1"/>
  <c r="T9" i="4"/>
  <c r="X9" i="4" l="1"/>
  <c r="Y9" i="4"/>
</calcChain>
</file>

<file path=xl/sharedStrings.xml><?xml version="1.0" encoding="utf-8"?>
<sst xmlns="http://schemas.openxmlformats.org/spreadsheetml/2006/main" count="787" uniqueCount="368">
  <si>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</si>
  <si>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</si>
  <si>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</si>
  <si>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</si>
  <si>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</si>
  <si>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</si>
  <si>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</si>
  <si>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</si>
  <si>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</si>
  <si>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</si>
  <si>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</si>
  <si>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</si>
  <si>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</si>
  <si>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</si>
  <si>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</si>
  <si>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</si>
  <si>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</si>
  <si>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</si>
  <si>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</si>
  <si>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</si>
  <si>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</si>
  <si>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</si>
  <si>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</si>
  <si>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</si>
  <si>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</si>
  <si>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</si>
  <si>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</si>
  <si>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</si>
  <si>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</si>
  <si>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</si>
  <si>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</si>
  <si>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</si>
  <si>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</si>
  <si>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</si>
  <si>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</si>
  <si>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</si>
  <si>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</si>
  <si>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</si>
  <si>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</si>
  <si>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</si>
  <si>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</si>
  <si>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</si>
  <si>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</si>
  <si>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</si>
  <si>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</si>
  <si>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</si>
  <si>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</si>
  <si>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</si>
  <si>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</si>
  <si>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</si>
  <si>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</si>
  <si>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</si>
  <si>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</si>
  <si>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</si>
  <si>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</si>
  <si>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</si>
  <si>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</si>
  <si>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</si>
  <si>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</si>
  <si>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</si>
  <si>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</si>
  <si>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</si>
  <si>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</si>
  <si>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</si>
  <si>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</si>
  <si>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</si>
  <si>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</si>
  <si>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</si>
  <si>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</si>
  <si>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</si>
  <si>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</si>
  <si>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</si>
  <si>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</si>
  <si>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</si>
  <si>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</si>
  <si>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</si>
  <si>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</si>
  <si>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</si>
  <si>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</si>
  <si>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</si>
  <si>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</si>
  <si>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</si>
  <si>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</si>
  <si>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</si>
  <si>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</si>
  <si>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</si>
  <si>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</si>
  <si>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</si>
  <si>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</si>
  <si>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</si>
  <si>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</si>
  <si>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</si>
  <si>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</si>
  <si>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</si>
  <si>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</si>
  <si>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</si>
  <si>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</si>
  <si>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</si>
  <si>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</si>
  <si>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</si>
  <si>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</si>
  <si>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</si>
  <si>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</si>
  <si>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</si>
  <si>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</si>
  <si>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</si>
  <si>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</si>
  <si>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</si>
  <si>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</si>
  <si>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</si>
  <si>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</si>
  <si>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</si>
  <si>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</si>
  <si>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</si>
  <si>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</si>
  <si>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</si>
  <si>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</si>
  <si>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</si>
  <si>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</si>
  <si>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</si>
  <si>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</si>
  <si>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</si>
  <si>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</si>
  <si>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</si>
  <si>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</si>
  <si>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</si>
  <si>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</si>
  <si>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</si>
  <si>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</si>
  <si>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</si>
  <si>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</si>
  <si>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</si>
  <si>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</si>
  <si>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</si>
  <si>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</si>
  <si>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</si>
  <si>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</si>
  <si>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</si>
  <si>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</si>
  <si>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</si>
  <si>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</si>
  <si>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</si>
  <si>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</si>
  <si>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</si>
  <si>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</si>
  <si>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</si>
  <si>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</si>
  <si>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</si>
  <si>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</si>
  <si>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</si>
  <si>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</si>
  <si>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</si>
  <si>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</si>
  <si>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</si>
  <si>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</si>
  <si>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</si>
  <si>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</si>
  <si>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</si>
  <si>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</si>
  <si>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</si>
  <si>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</si>
  <si>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</si>
  <si>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</si>
  <si>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</si>
  <si>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</si>
  <si>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</si>
  <si>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</si>
  <si>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</si>
  <si>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</si>
  <si>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</si>
  <si>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</si>
  <si>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</si>
  <si>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</si>
  <si>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</si>
  <si>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</si>
  <si>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</si>
  <si>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</si>
  <si>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</si>
  <si>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</si>
  <si>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</si>
  <si>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</si>
  <si>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</si>
  <si>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</si>
  <si>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</si>
  <si>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</si>
  <si>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</si>
  <si>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</si>
  <si>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</si>
  <si>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</si>
  <si>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</si>
  <si>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</si>
  <si>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</si>
  <si>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</si>
  <si>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</si>
  <si>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</si>
  <si>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</si>
  <si>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</si>
  <si>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</si>
  <si>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</si>
  <si>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</si>
  <si>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</si>
  <si>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</si>
  <si>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</si>
  <si>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</si>
  <si>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</si>
  <si>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</si>
  <si>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</si>
  <si>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</si>
  <si>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</si>
  <si>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</si>
  <si>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</si>
  <si>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</si>
  <si>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</si>
  <si>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</si>
  <si>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</si>
  <si>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</si>
  <si>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</si>
  <si>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</si>
  <si>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</si>
  <si>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</si>
  <si>
    <t>ROBG00288</t>
  </si>
  <si>
    <t>Cross-Border Initiative for Religious Communities’ Learning and Engagement</t>
  </si>
  <si>
    <t>The original character of the project is the creation of a pioneering Joint Distance Learning Center and interactive e-platform based on an LMS plug-in that will provide customized multilingual online training programs and distance learning opportunities specifically for churches, NGOs, and theology students in remote urban and rural areas.</t>
  </si>
  <si>
    <t>Programme outputs:
• PSO4 - Investments in education, training and life-long learning services: 2
• RCO85 - Participations in joint training schemes: 100
• RCO87 - Organizations cooperating across borders: 3
Programme results:
• RCR81 - Completion of joint training schemes: 100
• RCR84 - Organizations cooperating across borders after project completion: 3
• PSR4 - Annual users of the supported investments in education, training and life-long learning services: 100</t>
  </si>
  <si>
    <t>Regional Development Foundation</t>
  </si>
  <si>
    <t>Vidin</t>
  </si>
  <si>
    <t>151. Support for adult education (excluding infrastructure)</t>
  </si>
  <si>
    <t>VASILIADA ASSOCIATION</t>
  </si>
  <si>
    <t>Dolj</t>
  </si>
  <si>
    <t>Foundation "Phoenix - 21 century"</t>
  </si>
  <si>
    <t>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t>
  </si>
  <si>
    <t>15.08.2025</t>
  </si>
  <si>
    <t>14.10.2026</t>
  </si>
  <si>
    <t>ROBG00284</t>
  </si>
  <si>
    <t>Ensuring equal access to inclusive and quality education services, including by creating a sustainable joint pilot model for distance and on-line education and training in Byala-Giurgiu-Silistra</t>
  </si>
  <si>
    <t>The overall objective of the EQUAL project is ensuring equal access to inclusive and quality education services, including by creating a sustainable pilot model for distance and on-line education and training in Byala-Giurgiu-Silistra.</t>
  </si>
  <si>
    <t>Programme outputs:
• PSO4 - Investments in education, training and life-long learning services: 3
• RCO85 - Participations in joint training schemes: 30
• RCO87 - Organizations cooperating across borders: 3
Programme results:
• RCR81 - Completion of joint training schemes: 30
• RCR84 - Organizations cooperating across borders after project completion: 3
• PSR4 - Annual users of the supported investments in education, training and life-long learning services: 243</t>
  </si>
  <si>
    <t>16.08.2025</t>
  </si>
  <si>
    <t>Byala Municipality</t>
  </si>
  <si>
    <t>122. Infrastructure for primary and secondary education
149. Support for primary to secondary education (excluding infrastructure)</t>
  </si>
  <si>
    <t>Giurgiu County</t>
  </si>
  <si>
    <t>Regional Center for Support of the Inclusive Education Process (RCPPPO), Silistra</t>
  </si>
  <si>
    <t>Silistra</t>
  </si>
  <si>
    <t>ROBG00252</t>
  </si>
  <si>
    <t>Mountain School Without Borders</t>
  </si>
  <si>
    <t>The general goal of the project is to ensure equal access to inclusive and quality services in ski training, mountain sports and learning in a natural environment, by developing accessible infrastructure adapted physically for people with SEN in a disadvantaged position. The partners ideas are to build Mountain School without Borders, to develop and jointly implement educational courses in skiing and winter sports, mountain climbing and orienteering, combined with training of natural sciences outdoor and acquisition of digital skills in an outsourced educational process.</t>
  </si>
  <si>
    <t>Programme outputs:
• PSO4 - Investments in education, training and life-long learning services: 1 
• RCO85 - Participations in joint training schemes: 570
• RCO87 - Organizations cooperating across borders: 3
Programme results:
• RCR81 - Completion of joint training schemes: 550
• RCR84 - Organizations cooperating across borders after project completion: 3
• PSR4 - Annual users of the supported investments in education, training and life-long learning services: 1000</t>
  </si>
  <si>
    <t>Montana</t>
  </si>
  <si>
    <t>122. Infrastructure for primary and secondary education
124. Infrastructure for vocational education and training and adult learning
149. Support for primary to secondary education (excluding infrastructure)
151. Support for adult education (excluding infrastructure)</t>
  </si>
  <si>
    <t>The Special Techological High-School "Beethoven" Craiova</t>
  </si>
  <si>
    <t xml:space="preserve">Dolj </t>
  </si>
  <si>
    <t>Berkovitsa Municipality</t>
  </si>
  <si>
    <t>15.02.2027</t>
  </si>
  <si>
    <t>15.08.2027</t>
  </si>
  <si>
    <t>ROBG00226</t>
  </si>
  <si>
    <t>Innovative educational services in the cross-border region of Vidin - Montana - Dolj</t>
  </si>
  <si>
    <t>The main objective of the project is to improve the level of key competences among the population in the cross-border region by providing innovative educational services that will meet the identified needs. The expected change includes better preparation of people for the labor market, increasing their digital literacy and creating conditions for more successful social and economic integration. This project will increase the region's competitiveness by providing its residents with the necessary skills to successfully integrate into modern society.</t>
  </si>
  <si>
    <t>Programme outputs:
• PSO4 - Investments in education, training and life-long learning services: 1
• RCO85 - Participations in joint training schemes: 600
• RCO87 - Organizations cooperating across borders: 3
Programme results:
• RCR81 - Completion of joint training schemes: 600
• RCR84 - Organizations cooperating across borders after project completion: 3
• PSR4 - Annual users of the supported investments in education, training and life-long learning services: 100</t>
  </si>
  <si>
    <t>Active society Association</t>
  </si>
  <si>
    <t xml:space="preserve"> FOREVER FOR EUROPE ASSOCIATION</t>
  </si>
  <si>
    <t>19.08.2025</t>
  </si>
  <si>
    <t>18.02.2027</t>
  </si>
  <si>
    <t>ROBG00324</t>
  </si>
  <si>
    <t>Cross-Border Academy for Smart Industry Competence and Future Excellence</t>
  </si>
  <si>
    <t>The overall objective of the SkillsBridge project is to enhance access to inclusive and quality education and training services across the Romanian-Bulgarian border, focusing on Industry 4.0 skills development. The latter is meant to be achieved via targeted investments in state-of-the-art training facilities and creating a comprehensive digital learning platform.</t>
  </si>
  <si>
    <t>Programme outputs:
• PSO4 - Investments in education, training and life-long learning services: 2
• RCO85 - Participations in joint training schemes: 256
• RCO87 - Organizations cooperating across borders: 5
Programme results:
• RCR81 - Completion of joint training schemes: 256
• RCR84 - Organizations cooperating across borders after project completion: 3
• PSR4 - Annual users of the supported investments in education, training and life-long learning services: 200</t>
  </si>
  <si>
    <t>Ruse Chamber of Commerce and Industry</t>
  </si>
  <si>
    <t>149. Support for primary to secondary education (excluding infrastructure)</t>
  </si>
  <si>
    <t>Romanian Association for Technology Transfer and Innovation (ARoTT)</t>
  </si>
  <si>
    <t>18.08.2027</t>
  </si>
  <si>
    <t>ROBG00251</t>
  </si>
  <si>
    <t>Cross-Border Youth Safety and Inclusion: Modernizing Training Facilities and Developing a Comprehensive Good Practices Guide</t>
  </si>
  <si>
    <t>The objective of the project is to modernize the educational infrastructure, equipping training centers with state-of-the-art tools and fostering cross-border collaboration to develop joint training programs. The expected change is an improvement in youth employability and safety, with educational programs more closely aligned with the real-world demands of employers and personal development needs.</t>
  </si>
  <si>
    <t>Programme outputs:
• PSO4 - Investments in education, training and life-long learning services: 2
• RCO85 - Participations in joint training schemes: 320
• RCO87 - Organizations cooperating across borders: 3
Programme results:
• RCR81 - Completion of joint training schemes: 240
• RCR84 - Organizations cooperating across borders after project completion: 3
• PSR4 - Annual users of the supported investments in education, training and life-long learning services: 4100</t>
  </si>
  <si>
    <t xml:space="preserve">Dolj County Police Inspectorate </t>
  </si>
  <si>
    <t>122. Infrastructure for primary and secondary education
124. Infrastructure for vocational education and training and adult learning
150. Support for tertiary education (excluding infrastructure)</t>
  </si>
  <si>
    <t>Academy of Economics “Dimitar A. Tsenov” Svishtov</t>
  </si>
  <si>
    <t>Veliko Tarnovo</t>
  </si>
  <si>
    <t>20.08.2025</t>
  </si>
  <si>
    <t>19.02.2027</t>
  </si>
  <si>
    <t>ROBG00225</t>
  </si>
  <si>
    <t>Regional Network for Inclusive Education</t>
  </si>
  <si>
    <t>The project aims to make a progress by fulfilling two interrelated objectives: to build a sustainable and collaborative cross-border network of inclusive education professionals – Community of Practice (CoP); to improve the methodical capacity of these professionals to implement inclusive education policies, through mutual learning and exchange of best practices. The project operates in all 15 eligible NUTS3 regions.</t>
  </si>
  <si>
    <t>Programme outputs:
• RCO85 - Participations in joint training schemes: 220
• RCO87 - Organizations cooperating across borders: 3
Programme results:
• RCR81 - Completion of joint training schemes: 150
• RCR84 - Organizations cooperating across borders after project completion: 2</t>
  </si>
  <si>
    <t>Regional Partnerships for Sustainable Development - Vidin</t>
  </si>
  <si>
    <t>FREE YOUTH CENTRE</t>
  </si>
  <si>
    <t>Vasiliada associaton</t>
  </si>
  <si>
    <t>21.08.2025</t>
  </si>
  <si>
    <t>20.10.2026</t>
  </si>
  <si>
    <t>ROBG00272</t>
  </si>
  <si>
    <t>Cross-border Multidisciplinary Telemedicine Education Collaboration</t>
  </si>
  <si>
    <t>The main objective of the project is to improve the quality of medical education and training of students and trainees in the fields of neurosurgery, gastroenterology and ENT by: 
1.Creation of a telemedicine classroom
2.Development of learning materials and programs
3.Training and development of personnel.</t>
  </si>
  <si>
    <t>Programme outputs:
• PSO4 - Investments in education, training and life-long learning services: 1
• RCO85 - Participations in joint training schemes: 170
• RCO87 - Organizations cooperating across borders: 5
Programme results:
• RCR81 - Completion of joint training schemes: 80
• RCR84 - Organizations cooperating across borders after project completion: 2
• PSR4 - Annual users of the supported investments in education, training and life-long learning services: 370</t>
  </si>
  <si>
    <t>Medical University - Pleven</t>
  </si>
  <si>
    <t>Pleven</t>
  </si>
  <si>
    <t>150. Support for tertiary education (excluding infrastructure)</t>
  </si>
  <si>
    <t>University of Medicine and Pharmacy of Craiova</t>
  </si>
  <si>
    <t>Open hand Foundation</t>
  </si>
  <si>
    <t>Romanian Association for Technology Transfer and Innovation</t>
  </si>
  <si>
    <t>22.08.2025</t>
  </si>
  <si>
    <t>21.08.2027</t>
  </si>
  <si>
    <t>ROBG00307</t>
  </si>
  <si>
    <t>Virtual classrooms and generating educational content in VR in the field of cultural-historical heritage with a focus on the common Roman heritage of the Lower Danube and Neolithic settlements</t>
  </si>
  <si>
    <t>The overall objective of the project is to bridge the digital and educational gaps in the Belene-Alexandria region by creating virtual classrooms equipped with cutting-edge technologies like Virtual Reality (VR). This initiative aims to revolutionize the learning process by making education more immersive, interactive, and accessible. The project will focus on generating educational content in VR, particularly related to the cultural-historical heritage of the region, thus enhancing students' ability to retain information and deepening their understanding of local history.</t>
  </si>
  <si>
    <t>Programme outputs:
• PSO4 - Investments in education, training and life-long learning services: 2
• RCO85 - Participations in joint training schemes: 80
• RCO87 - Organizations cooperating across borders: 3
Programme results:
• RCR81 - Completion of joint training schemes: 70
• RCR84 - Organizations cooperating across borders after project completion: 2
• PSR4 - Annual users of the supported investments in education, training and life-long learning services: 250</t>
  </si>
  <si>
    <t>Municipality of Belene</t>
  </si>
  <si>
    <t>Municipality of Alexandria</t>
  </si>
  <si>
    <t>Teorman</t>
  </si>
  <si>
    <t>21.02.2027</t>
  </si>
  <si>
    <t>ROBG00233</t>
  </si>
  <si>
    <t>Joint training schemes in tourism and long-life learning in the cross-border region of Dobrich-Constanta</t>
  </si>
  <si>
    <t>Main goal of the project is to contribute to improving the equal access to inclusive and quality services in training and long-life learning through developing, promoting and implementing joint innovative complex training schemes in tourism and stakeholders networking in the cross-border region Dobrich-Constanta. The project aims to address labor market imbalances, addressing the growing number of long-term unemployed, young people, minorities in social isolation, and remote rural areas lacking lifelong learning opportunities.</t>
  </si>
  <si>
    <t>Programme outputs:
• PSO4 - Investments in education, training and life-long learning services: 2
• RCO85 - Participations in joint training schemes: 150
• RCO87 - Organizations cooperating across borders: 2
Programme results:
• RCR81 - Completion of joint training schemes: 150
• RCR84 - Organizations cooperating across borders after project completion: 2
• PSR4 - Annual users of the supported investments in education, training and life-long learning services: 120</t>
  </si>
  <si>
    <t xml:space="preserve">Dobrich </t>
  </si>
  <si>
    <t>149. Support for primary to secondary education (excluding infrastructure)
151. Support for adult education (excluding infrastructure)</t>
  </si>
  <si>
    <t>Ovidius University of Constanta</t>
  </si>
  <si>
    <t xml:space="preserve">Constanţa </t>
  </si>
  <si>
    <t>26.08.2025</t>
  </si>
  <si>
    <t>25.02.2027</t>
  </si>
  <si>
    <t>European Institute for Cultural Tourism EUREKA</t>
  </si>
  <si>
    <t>ROBG00276</t>
  </si>
  <si>
    <t>Go Out and Learn</t>
  </si>
  <si>
    <t xml:space="preserve">The main objective of this project is to develop and implement an innovative approach to inclusive education that strengthens the collaboration between resource teachers and regular teachers in Romania and Bulgaria. The project aims to improve the integration of children with special educational needs (SEN) into mainstream education by enhancing the skills and capabilities of educators through training, resource sharing, and pilot testing. </t>
  </si>
  <si>
    <t>Programme outputs:
• PSO4 - Investments in education, training and life-long learning services: 1
• RCO85 - Participations in joint training schemes: 288
• RCO87 - Organizations cooperating across borders: 2
Programme results:
• RCR81 - Completion of joint training schemes: 256
• RCR84 - Organizations cooperating across borders after project completion: 2
• PSR4 - Annual users of the supported investments in education, training and life-long learning services: 1200</t>
  </si>
  <si>
    <t>Local Action Group Inima Giurgiului - Tara Neajlovului si a Calnistei</t>
  </si>
  <si>
    <t>Polifonia Association</t>
  </si>
  <si>
    <t>28.08.2025</t>
  </si>
  <si>
    <t>27.02.2027</t>
  </si>
  <si>
    <t>ROBG00257</t>
  </si>
  <si>
    <t>Creativity &amp; AI in Vratsa &amp; Dolj Libraries</t>
  </si>
  <si>
    <t>The project will change the quality of work of both public institutions, through the introduction of a Virtual Assistant, and through the training of librarians, information specialists in the border region will be given the opportunity to be on the the high level expected by their users. Within the framework of the project, it is planned to implement the creative academy for children to work with AI, which will be organized by the two libraries and will be aimed at participants from 9 to 15 years old in the border area. It will also give a glimpse of such advanced AI in everyday life and help develop their creativity in a new and modern way.</t>
  </si>
  <si>
    <t>Regional library Hristo Botev</t>
  </si>
  <si>
    <t>Vratsa</t>
  </si>
  <si>
    <t>Alexandru &amp; Aristia Aman Dolj County Library</t>
  </si>
  <si>
    <t>29.08.2025</t>
  </si>
  <si>
    <t>Programme outputs:
• PSO4 - Investments in education, training and life-long learning services: 2
• RCO85 - Participations in joint training schemes: 220
• RCO87 - Organizations cooperating across borders: 7
Programme results:
• RCR81 - Completion of joint training schemes: 220
• RCR84 - Organizations cooperating across borders after project completion: 7
• PSR4 - Annual users of the supported investments in education, training and life-long learning services: 50</t>
  </si>
  <si>
    <t>Last update: 29.08.2025</t>
  </si>
  <si>
    <t>ROBG00211</t>
  </si>
  <si>
    <t>Two voices and one purpose</t>
  </si>
  <si>
    <t>The project will help to provide the students with additional learning opportunities, as well as allowing them to explore the world of music and the arts. 
The project seeks to promote education and culture in the region. This will support the two schools in providing their students with the necessary knowledge and skills to pursue a career in music and the arts.</t>
  </si>
  <si>
    <t>Programme outputs:
• PSO4 - Investments in education, training and life-long learning services: 2
Programme results:
• PSR4 - Annual users of the supported investments in education, training and life-long learning services: 762</t>
  </si>
  <si>
    <t>UAT Municipality Drobeta Turnu Severin</t>
  </si>
  <si>
    <t>Mehedinti</t>
  </si>
  <si>
    <t>Art High School I. St. Paulian</t>
  </si>
  <si>
    <t>St. Cyril and St. Methodius Secondary School</t>
  </si>
  <si>
    <t>30.08.2025</t>
  </si>
  <si>
    <t>29.08.2027</t>
  </si>
  <si>
    <t>Integrated situation at Programme level</t>
  </si>
  <si>
    <t>Priority</t>
  </si>
  <si>
    <t>Specific objective</t>
  </si>
  <si>
    <t xml:space="preserve">Total eligible value </t>
  </si>
  <si>
    <t xml:space="preserve">Total Community funding ERDF </t>
  </si>
  <si>
    <t>Number of projects</t>
  </si>
  <si>
    <t xml:space="preserve"> Priority 1 - A well connected region</t>
  </si>
  <si>
    <t>PO 3 - A more connected Europe by enhancing
mobility</t>
  </si>
  <si>
    <t>SO 3.2 - Developing and enhancing sustainable, climate resilient, intelligent and intermodal national, regional and local mobility, including improved access to ten-t and cross-border mobility.</t>
  </si>
  <si>
    <t>Priority 2 - A greener region</t>
  </si>
  <si>
    <t xml:space="preserve">PO 2 - A greener, low-carbon transitioning towards
a net zero carbon economy and resilient
Europe by promoting clean and fair energy
transition, green and blue investment, the
circular economy, climate change mitigation
and adaptation risk prevention and
management, and sustainable urban mobility
</t>
  </si>
  <si>
    <t>SO 2.4 - Promoting climate change adaptation and disaster risk prevention, resilience taking into account ecosystem based approaches</t>
  </si>
  <si>
    <t>SO 2.7 - Enhancing protection and preservation of nature, biodiversity and green infrastructure, including in urban areas, and reducing all forms of pollution</t>
  </si>
  <si>
    <t>Priority 3 - An educated region</t>
  </si>
  <si>
    <t xml:space="preserve">PO 3 - A more social and inclusive Europe
implementing the European Pillar of Social
Rights
</t>
  </si>
  <si>
    <t>SO 4.2 - Improving equal access to inclusive and quality services in education, training and lifelong learning through developing accessible infrastructure, including by fostering resilience for distance and on-line education and training</t>
  </si>
  <si>
    <t>Priority 4 - An integrated region</t>
  </si>
  <si>
    <t xml:space="preserve">PO 5 - A Europe closer to citizens by fostering the
sustainable and integrated development of all
types of territories and local initiatives
</t>
  </si>
  <si>
    <t>SO 5.2 - Fostering the integrated and
inclusive social, economic and
environmental local development,
culture, natural heritage, sustainable
tourism and security, in areas other than
urban areas</t>
  </si>
  <si>
    <t>TOTAL</t>
  </si>
  <si>
    <t>updated 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</si>
</sst>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00\ _l_e_i_-;\-* #,##0.00\ _l_e_i_-;_-* &quot;-&quot;??\ _l_e_i_-;_-@_-"/>
    <numFmt numFmtId="166" formatCode="#,##0.0"/>
  </numFmts>
  <fonts count="19"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
      <b/>
      <sz val="14"/>
      <color theme="4" tint="-0.499984740745262"/>
      <name val="Trebuchet MS"/>
      <family val="2"/>
    </font>
    <font>
      <b/>
      <sz val="11"/>
      <color theme="4" tint="-0.499984740745262"/>
      <name val="Trebuchet MS"/>
      <family val="2"/>
    </font>
    <font>
      <sz val="11"/>
      <color theme="4" tint="-0.499984740745262"/>
      <name val="Trebuchet MS"/>
      <family val="2"/>
    </font>
    <font>
      <sz val="10"/>
      <color theme="4" tint="-0.499984740745262"/>
      <name val="Trebuchet MS"/>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5"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164" fontId="4" fillId="0" borderId="0" applyFont="0" applyFill="0" applyBorder="0" applyAlignment="0" applyProtection="0"/>
  </cellStyleXfs>
  <cellXfs count="225">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164" fontId="10" fillId="0" borderId="1" xfId="7" applyFont="1" applyBorder="1" applyAlignment="1">
      <alignment horizontal="center" vertical="center"/>
    </xf>
    <xf numFmtId="164" fontId="10" fillId="0" borderId="1" xfId="7" applyFont="1" applyBorder="1" applyAlignment="1">
      <alignment vertical="center"/>
    </xf>
    <xf numFmtId="164"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64" fontId="10" fillId="0" borderId="4" xfId="7" applyFont="1" applyBorder="1" applyAlignment="1">
      <alignment vertical="center"/>
    </xf>
    <xf numFmtId="164" fontId="3" fillId="3" borderId="4" xfId="7" applyFont="1" applyFill="1" applyBorder="1" applyAlignment="1">
      <alignment horizontal="right" vertical="center" wrapText="1"/>
    </xf>
    <xf numFmtId="164"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4"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3" fillId="0" borderId="1" xfId="0" applyFont="1" applyBorder="1" applyAlignment="1">
      <alignment horizontal="center" vertical="center"/>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Border="1" applyAlignment="1">
      <alignment horizontal="center" vertical="center" wrapText="1"/>
    </xf>
    <xf numFmtId="9" fontId="3" fillId="3" borderId="4"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1" applyNumberFormat="1" applyFont="1" applyFill="1" applyBorder="1" applyAlignment="1">
      <alignment horizontal="right" vertical="center" wrapText="1"/>
    </xf>
    <xf numFmtId="9" fontId="3" fillId="0" borderId="4" xfId="6" applyFont="1" applyFill="1" applyBorder="1" applyAlignment="1">
      <alignment horizontal="right" vertical="center" wrapText="1"/>
    </xf>
    <xf numFmtId="9" fontId="3" fillId="0" borderId="4" xfId="1" applyNumberFormat="1" applyFont="1" applyFill="1" applyBorder="1" applyAlignment="1">
      <alignment horizontal="right" vertical="center" wrapText="1"/>
    </xf>
    <xf numFmtId="4" fontId="3" fillId="0" borderId="1" xfId="2" applyNumberFormat="1" applyFont="1" applyFill="1" applyBorder="1" applyAlignment="1">
      <alignmen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0" fillId="0" borderId="0" xfId="0" applyAlignment="1">
      <alignment horizontal="left"/>
    </xf>
    <xf numFmtId="4" fontId="16" fillId="2" borderId="1"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1" applyNumberFormat="1" applyFont="1" applyFill="1" applyBorder="1" applyAlignment="1">
      <alignment horizontal="center" vertical="center" wrapText="1"/>
    </xf>
    <xf numFmtId="166" fontId="18" fillId="3" borderId="1"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xf>
    <xf numFmtId="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3" fontId="17" fillId="0" borderId="1" xfId="1" applyNumberFormat="1" applyFont="1" applyFill="1" applyBorder="1" applyAlignment="1">
      <alignment horizontal="center" vertical="center"/>
    </xf>
    <xf numFmtId="0" fontId="18" fillId="0" borderId="1" xfId="0" applyFont="1" applyBorder="1" applyAlignment="1">
      <alignment horizontal="center" vertical="center" wrapText="1"/>
    </xf>
    <xf numFmtId="4" fontId="17" fillId="0" borderId="1" xfId="1" applyNumberFormat="1" applyFont="1" applyBorder="1" applyAlignment="1">
      <alignment horizontal="center" vertical="center"/>
    </xf>
    <xf numFmtId="4" fontId="16"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8" fillId="0" borderId="0" xfId="0" applyFont="1" applyBorder="1" applyAlignment="1">
      <alignment horizontal="left" vertical="center" wrapText="1"/>
    </xf>
    <xf numFmtId="0" fontId="1" fillId="0" borderId="3" xfId="1" applyBorder="1" applyAlignment="1">
      <alignment horizontal="center" vertical="center" wrapText="1"/>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3" fillId="3" borderId="1" xfId="1" applyFont="1" applyFill="1" applyBorder="1" applyAlignment="1">
      <alignment horizontal="center" vertical="center" wrapText="1"/>
    </xf>
    <xf numFmtId="4" fontId="3" fillId="3" borderId="1" xfId="1" applyNumberFormat="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4" fontId="3" fillId="0" borderId="1" xfId="1" applyNumberFormat="1" applyFont="1" applyFill="1" applyBorder="1" applyAlignment="1">
      <alignment horizontal="right" vertical="center"/>
    </xf>
    <xf numFmtId="1" fontId="2" fillId="3" borderId="1" xfId="1" applyNumberFormat="1" applyFont="1" applyFill="1" applyBorder="1" applyAlignment="1">
      <alignment horizontal="center" vertical="center" wrapText="1"/>
    </xf>
    <xf numFmtId="166" fontId="3" fillId="3" borderId="1"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2" fillId="2" borderId="1" xfId="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0" fontId="3" fillId="3" borderId="4"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166" fontId="3" fillId="3" borderId="4" xfId="1" applyNumberFormat="1" applyFont="1" applyFill="1" applyBorder="1" applyAlignment="1">
      <alignment horizontal="center" vertical="center" wrapText="1"/>
    </xf>
    <xf numFmtId="166" fontId="3" fillId="3" borderId="2" xfId="1"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4" fontId="3" fillId="3" borderId="4" xfId="1" applyNumberFormat="1" applyFont="1" applyFill="1" applyBorder="1" applyAlignment="1">
      <alignment horizontal="right" vertical="center"/>
    </xf>
    <xf numFmtId="4" fontId="3" fillId="3" borderId="2" xfId="1" applyNumberFormat="1" applyFont="1" applyFill="1" applyBorder="1" applyAlignment="1">
      <alignment horizontal="right" vertical="center"/>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4" fontId="10" fillId="3" borderId="8"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0" fontId="3" fillId="3" borderId="8" xfId="1" applyFont="1" applyFill="1" applyBorder="1" applyAlignment="1">
      <alignment horizontal="center" vertical="center" wrapText="1"/>
    </xf>
    <xf numFmtId="0" fontId="10" fillId="3" borderId="8" xfId="0" applyFont="1" applyFill="1" applyBorder="1" applyAlignment="1">
      <alignment horizontal="center" vertical="center" wrapText="1"/>
    </xf>
    <xf numFmtId="166" fontId="3" fillId="3" borderId="8" xfId="1"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4" fontId="10" fillId="3" borderId="8" xfId="1" applyNumberFormat="1" applyFont="1" applyFill="1" applyBorder="1" applyAlignment="1">
      <alignment horizontal="left" vertical="center" wrapText="1"/>
    </xf>
    <xf numFmtId="1" fontId="3" fillId="0" borderId="8" xfId="1" applyNumberFormat="1" applyFont="1" applyFill="1" applyBorder="1" applyAlignment="1">
      <alignment horizontal="center" vertical="center" wrapText="1"/>
    </xf>
    <xf numFmtId="4" fontId="3" fillId="0" borderId="2" xfId="1" applyNumberFormat="1" applyFont="1" applyFill="1" applyBorder="1" applyAlignment="1">
      <alignment horizontal="right" vertical="center"/>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1" fontId="3" fillId="0" borderId="1" xfId="1"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4" xfId="1" applyNumberFormat="1" applyFont="1" applyFill="1" applyBorder="1" applyAlignment="1">
      <alignment horizontal="center" vertical="center" wrapText="1"/>
    </xf>
    <xf numFmtId="4" fontId="3" fillId="3" borderId="4" xfId="1" applyNumberFormat="1" applyFont="1" applyFill="1" applyBorder="1" applyAlignment="1">
      <alignment horizontal="left" vertical="center" wrapText="1"/>
    </xf>
    <xf numFmtId="4" fontId="3" fillId="3" borderId="2" xfId="1" applyNumberFormat="1" applyFont="1" applyFill="1" applyBorder="1" applyAlignment="1">
      <alignment horizontal="left" vertical="center"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4" fontId="3" fillId="3" borderId="8" xfId="1" applyNumberFormat="1" applyFont="1" applyFill="1" applyBorder="1" applyAlignment="1">
      <alignment horizontal="left" vertical="center" wrapText="1"/>
    </xf>
    <xf numFmtId="4" fontId="3" fillId="3" borderId="8" xfId="1"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3" fontId="3" fillId="0" borderId="8" xfId="0"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xf>
    <xf numFmtId="4" fontId="3" fillId="3" borderId="4" xfId="1" applyNumberFormat="1" applyFont="1" applyFill="1" applyBorder="1" applyAlignment="1">
      <alignment horizontal="left" vertical="top" wrapText="1"/>
    </xf>
    <xf numFmtId="0" fontId="2" fillId="0" borderId="0" xfId="1" applyFont="1" applyFill="1" applyAlignment="1">
      <alignment horizontal="left"/>
    </xf>
    <xf numFmtId="0" fontId="3" fillId="0" borderId="0" xfId="1" applyFont="1" applyFill="1" applyAlignment="1">
      <alignment horizontal="left"/>
    </xf>
    <xf numFmtId="3" fontId="3" fillId="0" borderId="1" xfId="0"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166" fontId="3" fillId="0" borderId="4" xfId="1" applyNumberFormat="1" applyFont="1" applyFill="1" applyBorder="1" applyAlignment="1">
      <alignment horizontal="center" vertical="center" wrapText="1"/>
    </xf>
    <xf numFmtId="166" fontId="3" fillId="0" borderId="2" xfId="1" applyNumberFormat="1" applyFont="1" applyFill="1" applyBorder="1" applyAlignment="1">
      <alignment horizontal="center" vertical="center" wrapText="1"/>
    </xf>
    <xf numFmtId="0" fontId="15" fillId="0" borderId="0" xfId="0" applyFont="1" applyAlignment="1">
      <alignment horizont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6" fillId="4" borderId="1" xfId="0" applyFont="1" applyFill="1" applyBorder="1" applyAlignment="1">
      <alignment horizontal="center" vertical="center"/>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857250</xdr:colOff>
      <xdr:row>2</xdr:row>
      <xdr:rowOff>161926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2219325" cy="59055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t-of-contracted-projects-interreg-vi-a-2808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1"/>
      <sheetName val="PO2"/>
      <sheetName val="PO3"/>
      <sheetName val="PO4"/>
      <sheetName val="Integrated situation"/>
    </sheetNames>
    <sheetDataSet>
      <sheetData sheetId="0">
        <row r="9">
          <cell r="P9">
            <v>12854287.34</v>
          </cell>
          <cell r="R9">
            <v>10283429.859999999</v>
          </cell>
        </row>
      </sheetData>
      <sheetData sheetId="1">
        <row r="38">
          <cell r="P38">
            <v>49039958.240000002</v>
          </cell>
          <cell r="R38">
            <v>39231966.500000007</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24" t="s">
        <v>82</v>
      </c>
      <c r="B1" s="124"/>
      <c r="C1" s="124"/>
      <c r="D1" s="124"/>
      <c r="E1" s="124"/>
      <c r="F1" s="124"/>
      <c r="G1" s="124"/>
      <c r="H1" s="124"/>
      <c r="I1" s="124"/>
      <c r="J1" s="124"/>
      <c r="K1" s="124"/>
      <c r="L1" s="124"/>
      <c r="M1" s="124"/>
      <c r="N1" s="124"/>
      <c r="O1" s="124"/>
      <c r="P1" s="124"/>
      <c r="Q1" s="124"/>
      <c r="R1" s="124"/>
      <c r="S1" s="124"/>
      <c r="T1" s="124"/>
      <c r="U1" s="124"/>
      <c r="V1" s="18"/>
      <c r="W1" s="18"/>
      <c r="X1" s="18"/>
      <c r="Y1" s="18"/>
    </row>
    <row r="2" spans="1:25" ht="37.15" customHeight="1" x14ac:dyDescent="0.2">
      <c r="A2" s="145" t="s">
        <v>0</v>
      </c>
      <c r="B2" s="129" t="s">
        <v>35</v>
      </c>
      <c r="C2" s="129" t="s">
        <v>1</v>
      </c>
      <c r="D2" s="125" t="s">
        <v>71</v>
      </c>
      <c r="E2" s="129" t="s">
        <v>44</v>
      </c>
      <c r="F2" s="129" t="s">
        <v>63</v>
      </c>
      <c r="G2" s="129" t="s">
        <v>64</v>
      </c>
      <c r="H2" s="129" t="s">
        <v>2</v>
      </c>
      <c r="I2" s="129" t="s">
        <v>3</v>
      </c>
      <c r="J2" s="129" t="s">
        <v>4</v>
      </c>
      <c r="K2" s="129" t="s">
        <v>30</v>
      </c>
      <c r="L2" s="129" t="s">
        <v>33</v>
      </c>
      <c r="M2" s="129" t="s">
        <v>59</v>
      </c>
      <c r="N2" s="129"/>
      <c r="O2" s="129" t="s">
        <v>83</v>
      </c>
      <c r="P2" s="130" t="s">
        <v>61</v>
      </c>
      <c r="Q2" s="131"/>
      <c r="R2" s="131"/>
      <c r="S2" s="131"/>
      <c r="T2" s="131"/>
      <c r="U2" s="131"/>
      <c r="V2" s="131"/>
      <c r="W2" s="132"/>
      <c r="X2" s="125" t="s">
        <v>74</v>
      </c>
      <c r="Y2" s="125" t="s">
        <v>84</v>
      </c>
    </row>
    <row r="3" spans="1:25" ht="66" x14ac:dyDescent="0.2">
      <c r="A3" s="145"/>
      <c r="B3" s="129"/>
      <c r="C3" s="129"/>
      <c r="D3" s="126"/>
      <c r="E3" s="129"/>
      <c r="F3" s="129"/>
      <c r="G3" s="129"/>
      <c r="H3" s="129"/>
      <c r="I3" s="129"/>
      <c r="J3" s="129"/>
      <c r="K3" s="129"/>
      <c r="L3" s="129"/>
      <c r="M3" s="21" t="s">
        <v>5</v>
      </c>
      <c r="N3" s="21" t="s">
        <v>6</v>
      </c>
      <c r="O3" s="129"/>
      <c r="P3" s="21" t="s">
        <v>62</v>
      </c>
      <c r="Q3" s="31" t="s">
        <v>105</v>
      </c>
      <c r="R3" s="21" t="s">
        <v>7</v>
      </c>
      <c r="S3" s="21" t="s">
        <v>8</v>
      </c>
      <c r="T3" s="31" t="s">
        <v>110</v>
      </c>
      <c r="U3" s="21" t="s">
        <v>9</v>
      </c>
      <c r="V3" s="21" t="s">
        <v>10</v>
      </c>
      <c r="W3" s="21" t="s">
        <v>11</v>
      </c>
      <c r="X3" s="126"/>
      <c r="Y3" s="126"/>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133">
        <v>1</v>
      </c>
      <c r="B7" s="133" t="s">
        <v>46</v>
      </c>
      <c r="C7" s="134" t="s">
        <v>47</v>
      </c>
      <c r="D7" s="127">
        <v>3</v>
      </c>
      <c r="E7" s="140">
        <v>3.2</v>
      </c>
      <c r="F7" s="142" t="s">
        <v>48</v>
      </c>
      <c r="G7" s="143" t="s">
        <v>94</v>
      </c>
      <c r="H7" s="135" t="s">
        <v>49</v>
      </c>
      <c r="I7" s="135" t="s">
        <v>88</v>
      </c>
      <c r="J7" s="135" t="s">
        <v>89</v>
      </c>
      <c r="K7" s="135" t="s">
        <v>93</v>
      </c>
      <c r="L7" s="8" t="s">
        <v>56</v>
      </c>
      <c r="M7" s="41" t="s">
        <v>51</v>
      </c>
      <c r="N7" s="41" t="s">
        <v>58</v>
      </c>
      <c r="O7" s="141" t="s">
        <v>50</v>
      </c>
      <c r="P7" s="138">
        <v>12854287.34</v>
      </c>
      <c r="Q7" s="42">
        <v>6578052.71</v>
      </c>
      <c r="R7" s="6">
        <v>5262442.16</v>
      </c>
      <c r="S7" s="26">
        <v>0.8</v>
      </c>
      <c r="T7" s="6">
        <f>Q7*0.18</f>
        <v>1184049.4878</v>
      </c>
      <c r="U7" s="26">
        <v>0.18</v>
      </c>
      <c r="V7" s="6">
        <v>131561.06</v>
      </c>
      <c r="W7" s="26">
        <v>0.02</v>
      </c>
      <c r="X7" s="138">
        <v>12854287.34</v>
      </c>
      <c r="Y7" s="6">
        <v>0</v>
      </c>
    </row>
    <row r="8" spans="1:25" ht="141.75" customHeight="1" x14ac:dyDescent="0.2">
      <c r="A8" s="133"/>
      <c r="B8" s="133"/>
      <c r="C8" s="134"/>
      <c r="D8" s="128"/>
      <c r="E8" s="140"/>
      <c r="F8" s="142"/>
      <c r="G8" s="144"/>
      <c r="H8" s="135"/>
      <c r="I8" s="139"/>
      <c r="J8" s="139"/>
      <c r="K8" s="139"/>
      <c r="L8" s="8" t="s">
        <v>57</v>
      </c>
      <c r="M8" s="40" t="s">
        <v>52</v>
      </c>
      <c r="N8" s="40" t="s">
        <v>53</v>
      </c>
      <c r="O8" s="141"/>
      <c r="P8" s="138"/>
      <c r="Q8" s="42">
        <v>6276234.6299999999</v>
      </c>
      <c r="R8" s="6">
        <v>5020987.7</v>
      </c>
      <c r="S8" s="27">
        <v>0.8</v>
      </c>
      <c r="T8" s="6">
        <v>1129722.24</v>
      </c>
      <c r="U8" s="26">
        <v>0.18</v>
      </c>
      <c r="V8" s="6">
        <v>125524.69</v>
      </c>
      <c r="W8" s="27">
        <v>0.02</v>
      </c>
      <c r="X8" s="138"/>
      <c r="Y8" s="7">
        <v>0</v>
      </c>
    </row>
    <row r="9" spans="1:25" ht="42" customHeight="1" x14ac:dyDescent="0.2">
      <c r="A9" s="145" t="s">
        <v>60</v>
      </c>
      <c r="B9" s="145"/>
      <c r="C9" s="145"/>
      <c r="D9" s="145"/>
      <c r="E9" s="145"/>
      <c r="F9" s="145"/>
      <c r="G9" s="145"/>
      <c r="H9" s="145"/>
      <c r="I9" s="145"/>
      <c r="J9" s="145"/>
      <c r="K9" s="145"/>
      <c r="L9" s="145"/>
      <c r="M9" s="145"/>
      <c r="N9" s="145"/>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
      <c r="P10" s="5"/>
      <c r="Q10" s="5"/>
      <c r="R10" s="5"/>
    </row>
    <row r="11" spans="1:25" ht="28.5" customHeight="1" x14ac:dyDescent="0.3">
      <c r="A11" s="136" t="s">
        <v>192</v>
      </c>
      <c r="B11" s="137"/>
      <c r="C11" s="137"/>
      <c r="D11" s="137"/>
      <c r="E11" s="137"/>
      <c r="F11" s="137"/>
      <c r="G11" s="137"/>
      <c r="H11" s="137"/>
      <c r="I11" s="137"/>
      <c r="J11" s="137"/>
      <c r="K11" s="137"/>
      <c r="L11" s="137"/>
      <c r="M11" s="137"/>
      <c r="N11" s="137"/>
      <c r="O11" s="137"/>
      <c r="P11" s="137"/>
      <c r="Q11" s="137"/>
      <c r="R11" s="137"/>
      <c r="S11" s="137"/>
      <c r="T11" s="137"/>
      <c r="U11" s="137"/>
      <c r="V11" s="137"/>
      <c r="W11" s="137"/>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X2:X3"/>
    <mergeCell ref="Y2:Y3"/>
    <mergeCell ref="A9:N9"/>
    <mergeCell ref="C2:C3"/>
    <mergeCell ref="F2:F3"/>
    <mergeCell ref="H2:H3"/>
    <mergeCell ref="A2:A3"/>
    <mergeCell ref="G2:G3"/>
    <mergeCell ref="X7:X8"/>
    <mergeCell ref="A11:W11"/>
    <mergeCell ref="P7:P8"/>
    <mergeCell ref="K7:K8"/>
    <mergeCell ref="E7:E8"/>
    <mergeCell ref="B7:B8"/>
    <mergeCell ref="J7:J8"/>
    <mergeCell ref="O7:O8"/>
    <mergeCell ref="F7:F8"/>
    <mergeCell ref="G7:G8"/>
    <mergeCell ref="I7:I8"/>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view="pageBreakPreview" topLeftCell="A36" zoomScale="70" zoomScaleNormal="70" zoomScaleSheetLayoutView="70" zoomScalePageLayoutView="70" workbookViewId="0">
      <selection activeCell="S38" sqref="S38"/>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24" t="s">
        <v>90</v>
      </c>
      <c r="B1" s="124"/>
      <c r="C1" s="124"/>
      <c r="D1" s="124"/>
      <c r="E1" s="124"/>
      <c r="F1" s="124"/>
      <c r="G1" s="124"/>
      <c r="H1" s="124"/>
      <c r="I1" s="124"/>
      <c r="J1" s="124"/>
      <c r="K1" s="124"/>
      <c r="L1" s="124"/>
      <c r="M1" s="124"/>
      <c r="N1" s="124"/>
      <c r="O1" s="124"/>
      <c r="P1" s="124"/>
      <c r="Q1" s="124"/>
      <c r="R1" s="124"/>
      <c r="S1" s="124"/>
      <c r="T1" s="124"/>
      <c r="U1" s="124"/>
      <c r="V1" s="18"/>
      <c r="W1" s="18"/>
      <c r="X1" s="18"/>
      <c r="Y1" s="18"/>
    </row>
    <row r="2" spans="1:25" ht="37.15" customHeight="1" x14ac:dyDescent="0.2">
      <c r="A2" s="145" t="s">
        <v>0</v>
      </c>
      <c r="B2" s="129" t="s">
        <v>35</v>
      </c>
      <c r="C2" s="129" t="s">
        <v>1</v>
      </c>
      <c r="D2" s="125" t="s">
        <v>71</v>
      </c>
      <c r="E2" s="129" t="s">
        <v>44</v>
      </c>
      <c r="F2" s="129" t="s">
        <v>63</v>
      </c>
      <c r="G2" s="129" t="s">
        <v>64</v>
      </c>
      <c r="H2" s="129" t="s">
        <v>2</v>
      </c>
      <c r="I2" s="129" t="s">
        <v>3</v>
      </c>
      <c r="J2" s="129" t="s">
        <v>4</v>
      </c>
      <c r="K2" s="129" t="s">
        <v>30</v>
      </c>
      <c r="L2" s="129" t="s">
        <v>33</v>
      </c>
      <c r="M2" s="129" t="s">
        <v>59</v>
      </c>
      <c r="N2" s="129"/>
      <c r="O2" s="129" t="s">
        <v>83</v>
      </c>
      <c r="P2" s="130" t="s">
        <v>61</v>
      </c>
      <c r="Q2" s="131"/>
      <c r="R2" s="131"/>
      <c r="S2" s="131"/>
      <c r="T2" s="131"/>
      <c r="U2" s="131"/>
      <c r="V2" s="131"/>
      <c r="W2" s="132"/>
      <c r="X2" s="125" t="s">
        <v>74</v>
      </c>
      <c r="Y2" s="125" t="s">
        <v>84</v>
      </c>
    </row>
    <row r="3" spans="1:25" ht="66" x14ac:dyDescent="0.2">
      <c r="A3" s="145"/>
      <c r="B3" s="129"/>
      <c r="C3" s="129"/>
      <c r="D3" s="126"/>
      <c r="E3" s="129"/>
      <c r="F3" s="129"/>
      <c r="G3" s="129"/>
      <c r="H3" s="129"/>
      <c r="I3" s="129"/>
      <c r="J3" s="129"/>
      <c r="K3" s="129"/>
      <c r="L3" s="129"/>
      <c r="M3" s="21" t="s">
        <v>5</v>
      </c>
      <c r="N3" s="21" t="s">
        <v>6</v>
      </c>
      <c r="O3" s="129"/>
      <c r="P3" s="21" t="s">
        <v>62</v>
      </c>
      <c r="Q3" s="31" t="s">
        <v>105</v>
      </c>
      <c r="R3" s="21" t="s">
        <v>7</v>
      </c>
      <c r="S3" s="21" t="s">
        <v>8</v>
      </c>
      <c r="T3" s="29" t="s">
        <v>107</v>
      </c>
      <c r="U3" s="21" t="s">
        <v>9</v>
      </c>
      <c r="V3" s="21" t="s">
        <v>10</v>
      </c>
      <c r="W3" s="21" t="s">
        <v>11</v>
      </c>
      <c r="X3" s="126"/>
      <c r="Y3" s="126"/>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133">
        <v>1</v>
      </c>
      <c r="B7" s="133" t="s">
        <v>95</v>
      </c>
      <c r="C7" s="134" t="s">
        <v>96</v>
      </c>
      <c r="D7" s="135">
        <v>2</v>
      </c>
      <c r="E7" s="140">
        <v>2.7</v>
      </c>
      <c r="F7" s="134" t="s">
        <v>97</v>
      </c>
      <c r="G7" s="192" t="s">
        <v>119</v>
      </c>
      <c r="H7" s="135" t="s">
        <v>49</v>
      </c>
      <c r="I7" s="135" t="s">
        <v>102</v>
      </c>
      <c r="J7" s="135" t="s">
        <v>103</v>
      </c>
      <c r="K7" s="135" t="s">
        <v>93</v>
      </c>
      <c r="L7" s="78" t="s">
        <v>98</v>
      </c>
      <c r="M7" s="41" t="s">
        <v>51</v>
      </c>
      <c r="N7" s="41" t="s">
        <v>100</v>
      </c>
      <c r="O7" s="191" t="s">
        <v>114</v>
      </c>
      <c r="P7" s="138">
        <v>3233777.62</v>
      </c>
      <c r="Q7" s="42">
        <v>2173597.27</v>
      </c>
      <c r="R7" s="6">
        <v>1738877.81</v>
      </c>
      <c r="S7" s="28">
        <v>0.8</v>
      </c>
      <c r="T7" s="6">
        <v>391247.51</v>
      </c>
      <c r="U7" s="28">
        <v>0.18</v>
      </c>
      <c r="V7" s="6">
        <f>Q7*0.02</f>
        <v>43471.945400000004</v>
      </c>
      <c r="W7" s="28">
        <v>0.02</v>
      </c>
      <c r="X7" s="138">
        <v>3233777.62</v>
      </c>
      <c r="Y7" s="6">
        <v>0</v>
      </c>
    </row>
    <row r="8" spans="1:25" ht="169.5" customHeight="1" x14ac:dyDescent="0.2">
      <c r="A8" s="133"/>
      <c r="B8" s="133"/>
      <c r="C8" s="134"/>
      <c r="D8" s="135"/>
      <c r="E8" s="140"/>
      <c r="F8" s="134"/>
      <c r="G8" s="192"/>
      <c r="H8" s="135"/>
      <c r="I8" s="135"/>
      <c r="J8" s="135"/>
      <c r="K8" s="139"/>
      <c r="L8" s="78" t="s">
        <v>99</v>
      </c>
      <c r="M8" s="40" t="s">
        <v>52</v>
      </c>
      <c r="N8" s="40" t="s">
        <v>101</v>
      </c>
      <c r="O8" s="191"/>
      <c r="P8" s="138"/>
      <c r="Q8" s="42">
        <v>1060180.3500000001</v>
      </c>
      <c r="R8" s="6">
        <v>848144.28</v>
      </c>
      <c r="S8" s="28">
        <v>0.8</v>
      </c>
      <c r="T8" s="6">
        <f>Q8*0.18</f>
        <v>190832.46300000002</v>
      </c>
      <c r="U8" s="28">
        <v>0.18</v>
      </c>
      <c r="V8" s="6">
        <f>Q8*0.02</f>
        <v>21203.607000000004</v>
      </c>
      <c r="W8" s="28">
        <v>0.02</v>
      </c>
      <c r="X8" s="138"/>
      <c r="Y8" s="7">
        <v>0</v>
      </c>
    </row>
    <row r="9" spans="1:25" ht="191.25" customHeight="1" x14ac:dyDescent="0.2">
      <c r="A9" s="151">
        <v>2</v>
      </c>
      <c r="B9" s="151" t="s">
        <v>111</v>
      </c>
      <c r="C9" s="153" t="s">
        <v>112</v>
      </c>
      <c r="D9" s="166">
        <v>2</v>
      </c>
      <c r="E9" s="155">
        <v>2.7</v>
      </c>
      <c r="F9" s="193" t="s">
        <v>116</v>
      </c>
      <c r="G9" s="194" t="s">
        <v>120</v>
      </c>
      <c r="H9" s="128" t="s">
        <v>49</v>
      </c>
      <c r="I9" s="128" t="s">
        <v>117</v>
      </c>
      <c r="J9" s="128" t="s">
        <v>118</v>
      </c>
      <c r="K9" s="128" t="s">
        <v>93</v>
      </c>
      <c r="L9" s="46" t="s">
        <v>113</v>
      </c>
      <c r="M9" s="57" t="s">
        <v>52</v>
      </c>
      <c r="N9" s="47" t="s">
        <v>53</v>
      </c>
      <c r="O9" s="191" t="s">
        <v>115</v>
      </c>
      <c r="P9" s="176">
        <v>2816081.13</v>
      </c>
      <c r="Q9" s="45">
        <v>1746373.24</v>
      </c>
      <c r="R9" s="38">
        <v>1397098.59</v>
      </c>
      <c r="S9" s="39">
        <v>0.8</v>
      </c>
      <c r="T9" s="38">
        <v>314347.18</v>
      </c>
      <c r="U9" s="39">
        <v>0.18</v>
      </c>
      <c r="V9" s="38">
        <v>34927.47</v>
      </c>
      <c r="W9" s="39">
        <v>0.02</v>
      </c>
      <c r="X9" s="176">
        <v>2816081.13</v>
      </c>
      <c r="Y9" s="38">
        <v>0</v>
      </c>
    </row>
    <row r="10" spans="1:25" ht="154.15" customHeight="1" x14ac:dyDescent="0.2">
      <c r="A10" s="133"/>
      <c r="B10" s="133"/>
      <c r="C10" s="152"/>
      <c r="D10" s="128"/>
      <c r="E10" s="140"/>
      <c r="F10" s="134"/>
      <c r="G10" s="195"/>
      <c r="H10" s="135"/>
      <c r="I10" s="135"/>
      <c r="J10" s="135"/>
      <c r="K10" s="139"/>
      <c r="L10" s="55" t="s">
        <v>189</v>
      </c>
      <c r="M10" s="58" t="s">
        <v>51</v>
      </c>
      <c r="N10" s="56" t="s">
        <v>58</v>
      </c>
      <c r="O10" s="191"/>
      <c r="P10" s="138"/>
      <c r="Q10" s="44">
        <v>1069707.8899999999</v>
      </c>
      <c r="R10" s="6">
        <v>855766.31</v>
      </c>
      <c r="S10" s="28">
        <v>0.8</v>
      </c>
      <c r="T10" s="6">
        <v>192547.42</v>
      </c>
      <c r="U10" s="28">
        <v>0.18</v>
      </c>
      <c r="V10" s="6">
        <v>21394.16</v>
      </c>
      <c r="W10" s="28">
        <v>0.02</v>
      </c>
      <c r="X10" s="138"/>
      <c r="Y10" s="7">
        <v>0</v>
      </c>
    </row>
    <row r="11" spans="1:25" ht="77.45" customHeight="1" x14ac:dyDescent="0.2">
      <c r="A11" s="151">
        <v>3</v>
      </c>
      <c r="B11" s="151" t="s">
        <v>122</v>
      </c>
      <c r="C11" s="181" t="s">
        <v>135</v>
      </c>
      <c r="D11" s="166">
        <v>2</v>
      </c>
      <c r="E11" s="155">
        <v>2.4</v>
      </c>
      <c r="F11" s="188" t="s">
        <v>131</v>
      </c>
      <c r="G11" s="190" t="s">
        <v>134</v>
      </c>
      <c r="H11" s="128" t="s">
        <v>121</v>
      </c>
      <c r="I11" s="128" t="s">
        <v>132</v>
      </c>
      <c r="J11" s="128" t="s">
        <v>133</v>
      </c>
      <c r="K11" s="128" t="s">
        <v>93</v>
      </c>
      <c r="L11" s="55" t="s">
        <v>123</v>
      </c>
      <c r="M11" s="34" t="s">
        <v>51</v>
      </c>
      <c r="N11" s="54" t="s">
        <v>129</v>
      </c>
      <c r="O11" s="158" t="s">
        <v>130</v>
      </c>
      <c r="P11" s="179">
        <v>24330679.260000002</v>
      </c>
      <c r="Q11" s="43">
        <v>900120.06</v>
      </c>
      <c r="R11" s="38">
        <v>720096.04</v>
      </c>
      <c r="S11" s="39">
        <v>0.8</v>
      </c>
      <c r="T11" s="38">
        <v>162021.62</v>
      </c>
      <c r="U11" s="39">
        <v>0.18</v>
      </c>
      <c r="V11" s="38">
        <v>18002.400000000001</v>
      </c>
      <c r="W11" s="39">
        <v>0.02</v>
      </c>
      <c r="X11" s="176">
        <v>26812467.300000001</v>
      </c>
      <c r="Y11" s="38">
        <v>0</v>
      </c>
    </row>
    <row r="12" spans="1:25" ht="77.45" customHeight="1" x14ac:dyDescent="0.2">
      <c r="A12" s="151"/>
      <c r="B12" s="151"/>
      <c r="C12" s="181"/>
      <c r="D12" s="166"/>
      <c r="E12" s="155"/>
      <c r="F12" s="189"/>
      <c r="G12" s="190"/>
      <c r="H12" s="128"/>
      <c r="I12" s="128"/>
      <c r="J12" s="128"/>
      <c r="K12" s="128"/>
      <c r="L12" s="50" t="s">
        <v>124</v>
      </c>
      <c r="M12" s="37" t="s">
        <v>52</v>
      </c>
      <c r="N12" s="48" t="s">
        <v>101</v>
      </c>
      <c r="O12" s="167"/>
      <c r="P12" s="179"/>
      <c r="Q12" s="45">
        <v>8200000.5</v>
      </c>
      <c r="R12" s="38">
        <v>6560000.4000000004</v>
      </c>
      <c r="S12" s="39">
        <v>0.8</v>
      </c>
      <c r="T12" s="52">
        <v>1475525.1</v>
      </c>
      <c r="U12" s="39">
        <v>0.18</v>
      </c>
      <c r="V12" s="38">
        <v>164475</v>
      </c>
      <c r="W12" s="39">
        <v>0.02</v>
      </c>
      <c r="X12" s="176"/>
      <c r="Y12" s="38">
        <v>0</v>
      </c>
    </row>
    <row r="13" spans="1:25" ht="77.45" customHeight="1" x14ac:dyDescent="0.2">
      <c r="A13" s="151"/>
      <c r="B13" s="151"/>
      <c r="C13" s="181"/>
      <c r="D13" s="166"/>
      <c r="E13" s="155"/>
      <c r="F13" s="189"/>
      <c r="G13" s="190"/>
      <c r="H13" s="128"/>
      <c r="I13" s="128"/>
      <c r="J13" s="128"/>
      <c r="K13" s="128"/>
      <c r="L13" s="50" t="s">
        <v>125</v>
      </c>
      <c r="M13" s="34" t="s">
        <v>51</v>
      </c>
      <c r="N13" s="49" t="s">
        <v>100</v>
      </c>
      <c r="O13" s="167"/>
      <c r="P13" s="179"/>
      <c r="Q13" s="45">
        <v>9375000</v>
      </c>
      <c r="R13" s="38">
        <v>7500000</v>
      </c>
      <c r="S13" s="39">
        <v>0.8</v>
      </c>
      <c r="T13" s="53">
        <v>1687500</v>
      </c>
      <c r="U13" s="39">
        <v>0.18</v>
      </c>
      <c r="V13" s="38">
        <v>187500</v>
      </c>
      <c r="W13" s="39">
        <v>0.02</v>
      </c>
      <c r="X13" s="176"/>
      <c r="Y13" s="38">
        <v>0</v>
      </c>
    </row>
    <row r="14" spans="1:25" ht="116.25" customHeight="1" x14ac:dyDescent="0.2">
      <c r="A14" s="151"/>
      <c r="B14" s="151"/>
      <c r="C14" s="181"/>
      <c r="D14" s="166"/>
      <c r="E14" s="155"/>
      <c r="F14" s="189"/>
      <c r="G14" s="190"/>
      <c r="H14" s="128"/>
      <c r="I14" s="128"/>
      <c r="J14" s="128"/>
      <c r="K14" s="128"/>
      <c r="L14" s="50" t="s">
        <v>126</v>
      </c>
      <c r="M14" s="34" t="s">
        <v>51</v>
      </c>
      <c r="N14" s="49" t="s">
        <v>58</v>
      </c>
      <c r="O14" s="167"/>
      <c r="P14" s="179"/>
      <c r="Q14" s="45">
        <v>4500000</v>
      </c>
      <c r="R14" s="38">
        <v>3600000</v>
      </c>
      <c r="S14" s="39">
        <v>0.8</v>
      </c>
      <c r="T14" s="6">
        <v>810000</v>
      </c>
      <c r="U14" s="39">
        <v>0.18</v>
      </c>
      <c r="V14" s="38">
        <v>90000</v>
      </c>
      <c r="W14" s="39">
        <v>0.02</v>
      </c>
      <c r="X14" s="176"/>
      <c r="Y14" s="38">
        <v>0</v>
      </c>
    </row>
    <row r="15" spans="1:25" ht="103.5" customHeight="1" x14ac:dyDescent="0.2">
      <c r="A15" s="151"/>
      <c r="B15" s="151"/>
      <c r="C15" s="181"/>
      <c r="D15" s="166"/>
      <c r="E15" s="155"/>
      <c r="F15" s="189"/>
      <c r="G15" s="190"/>
      <c r="H15" s="128"/>
      <c r="I15" s="128"/>
      <c r="J15" s="128"/>
      <c r="K15" s="128"/>
      <c r="L15" s="50" t="s">
        <v>127</v>
      </c>
      <c r="M15" s="37" t="s">
        <v>52</v>
      </c>
      <c r="N15" s="48" t="s">
        <v>101</v>
      </c>
      <c r="O15" s="167"/>
      <c r="P15" s="179"/>
      <c r="Q15" s="45">
        <v>679486.8</v>
      </c>
      <c r="R15" s="38">
        <v>543589.43999999994</v>
      </c>
      <c r="S15" s="39">
        <v>0.8</v>
      </c>
      <c r="T15" s="38">
        <v>122307.62</v>
      </c>
      <c r="U15" s="39">
        <v>0.18</v>
      </c>
      <c r="V15" s="38">
        <v>13589.74</v>
      </c>
      <c r="W15" s="39">
        <v>0.02</v>
      </c>
      <c r="X15" s="176"/>
      <c r="Y15" s="38">
        <v>0</v>
      </c>
    </row>
    <row r="16" spans="1:25" ht="77.45" customHeight="1" x14ac:dyDescent="0.2">
      <c r="A16" s="150"/>
      <c r="B16" s="150"/>
      <c r="C16" s="152"/>
      <c r="D16" s="166"/>
      <c r="E16" s="154"/>
      <c r="F16" s="189"/>
      <c r="G16" s="190"/>
      <c r="H16" s="127"/>
      <c r="I16" s="127"/>
      <c r="J16" s="127"/>
      <c r="K16" s="178"/>
      <c r="L16" s="51" t="s">
        <v>128</v>
      </c>
      <c r="M16" s="59" t="s">
        <v>52</v>
      </c>
      <c r="N16" s="64" t="s">
        <v>101</v>
      </c>
      <c r="O16" s="167"/>
      <c r="P16" s="180"/>
      <c r="Q16" s="60">
        <v>676071.9</v>
      </c>
      <c r="R16" s="61">
        <v>540857.52</v>
      </c>
      <c r="S16" s="28">
        <v>0.8</v>
      </c>
      <c r="T16" s="61">
        <v>121692.94</v>
      </c>
      <c r="U16" s="28">
        <v>0.18</v>
      </c>
      <c r="V16" s="61">
        <v>13521.44</v>
      </c>
      <c r="W16" s="62">
        <v>0.02</v>
      </c>
      <c r="X16" s="177"/>
      <c r="Y16" s="63">
        <v>0</v>
      </c>
    </row>
    <row r="17" spans="1:25" ht="51.6" customHeight="1" x14ac:dyDescent="0.2">
      <c r="A17" s="133">
        <v>4</v>
      </c>
      <c r="B17" s="133" t="s">
        <v>136</v>
      </c>
      <c r="C17" s="181" t="s">
        <v>137</v>
      </c>
      <c r="D17" s="135">
        <v>2</v>
      </c>
      <c r="E17" s="140">
        <v>2.7</v>
      </c>
      <c r="F17" s="182" t="s">
        <v>143</v>
      </c>
      <c r="G17" s="184" t="s">
        <v>142</v>
      </c>
      <c r="H17" s="135" t="s">
        <v>49</v>
      </c>
      <c r="I17" s="196" t="s">
        <v>144</v>
      </c>
      <c r="J17" s="196" t="s">
        <v>145</v>
      </c>
      <c r="K17" s="135" t="s">
        <v>93</v>
      </c>
      <c r="L17" s="55" t="s">
        <v>126</v>
      </c>
      <c r="M17" s="34" t="s">
        <v>51</v>
      </c>
      <c r="N17" s="49" t="s">
        <v>58</v>
      </c>
      <c r="O17" s="158" t="s">
        <v>114</v>
      </c>
      <c r="P17" s="160">
        <v>3499630.11</v>
      </c>
      <c r="Q17" s="65">
        <v>1850000</v>
      </c>
      <c r="R17" s="67">
        <v>1480000</v>
      </c>
      <c r="S17" s="39">
        <v>0.8</v>
      </c>
      <c r="T17" s="6">
        <v>333000</v>
      </c>
      <c r="U17" s="39">
        <v>0.18</v>
      </c>
      <c r="V17" s="6">
        <v>37000</v>
      </c>
      <c r="W17" s="62">
        <v>0.02</v>
      </c>
      <c r="X17" s="162">
        <v>3688121.68</v>
      </c>
      <c r="Y17" s="7">
        <v>0</v>
      </c>
    </row>
    <row r="18" spans="1:25" ht="51.6" customHeight="1" x14ac:dyDescent="0.2">
      <c r="A18" s="133"/>
      <c r="B18" s="133"/>
      <c r="C18" s="181"/>
      <c r="D18" s="135"/>
      <c r="E18" s="140"/>
      <c r="F18" s="183"/>
      <c r="G18" s="184"/>
      <c r="H18" s="135"/>
      <c r="I18" s="196"/>
      <c r="J18" s="196"/>
      <c r="K18" s="135"/>
      <c r="L18" s="55" t="s">
        <v>138</v>
      </c>
      <c r="M18" s="34" t="s">
        <v>51</v>
      </c>
      <c r="N18" s="49" t="s">
        <v>58</v>
      </c>
      <c r="O18" s="167"/>
      <c r="P18" s="168"/>
      <c r="Q18" s="66">
        <v>450000</v>
      </c>
      <c r="R18" s="67">
        <v>360000</v>
      </c>
      <c r="S18" s="39">
        <v>0.8</v>
      </c>
      <c r="T18" s="6">
        <v>81000</v>
      </c>
      <c r="U18" s="39">
        <v>0.18</v>
      </c>
      <c r="V18" s="6">
        <v>9000</v>
      </c>
      <c r="W18" s="62">
        <v>0.02</v>
      </c>
      <c r="X18" s="169"/>
      <c r="Y18" s="7">
        <v>0</v>
      </c>
    </row>
    <row r="19" spans="1:25" ht="51.6" customHeight="1" x14ac:dyDescent="0.2">
      <c r="A19" s="133"/>
      <c r="B19" s="133"/>
      <c r="C19" s="181"/>
      <c r="D19" s="135"/>
      <c r="E19" s="140"/>
      <c r="F19" s="183"/>
      <c r="G19" s="184"/>
      <c r="H19" s="135"/>
      <c r="I19" s="196"/>
      <c r="J19" s="196"/>
      <c r="K19" s="135"/>
      <c r="L19" s="55" t="s">
        <v>139</v>
      </c>
      <c r="M19" s="34" t="s">
        <v>51</v>
      </c>
      <c r="N19" s="49" t="s">
        <v>58</v>
      </c>
      <c r="O19" s="167"/>
      <c r="P19" s="168"/>
      <c r="Q19" s="66">
        <v>449930.11</v>
      </c>
      <c r="R19" s="67">
        <v>359944.08</v>
      </c>
      <c r="S19" s="39">
        <v>0.8</v>
      </c>
      <c r="T19" s="6">
        <v>80987.42</v>
      </c>
      <c r="U19" s="39">
        <v>0.18</v>
      </c>
      <c r="V19" s="6">
        <v>8998.61</v>
      </c>
      <c r="W19" s="62">
        <v>0.02</v>
      </c>
      <c r="X19" s="169"/>
      <c r="Y19" s="7">
        <v>0</v>
      </c>
    </row>
    <row r="20" spans="1:25" ht="51.6" customHeight="1" x14ac:dyDescent="0.2">
      <c r="A20" s="133"/>
      <c r="B20" s="133"/>
      <c r="C20" s="181"/>
      <c r="D20" s="135"/>
      <c r="E20" s="140"/>
      <c r="F20" s="183"/>
      <c r="G20" s="184"/>
      <c r="H20" s="135"/>
      <c r="I20" s="196"/>
      <c r="J20" s="196"/>
      <c r="K20" s="135"/>
      <c r="L20" s="55" t="s">
        <v>140</v>
      </c>
      <c r="M20" s="69" t="s">
        <v>52</v>
      </c>
      <c r="N20" s="64" t="s">
        <v>141</v>
      </c>
      <c r="O20" s="159"/>
      <c r="P20" s="161"/>
      <c r="Q20" s="70">
        <v>749700</v>
      </c>
      <c r="R20" s="71">
        <v>599760</v>
      </c>
      <c r="S20" s="62">
        <v>0.8</v>
      </c>
      <c r="T20" s="61">
        <v>134946</v>
      </c>
      <c r="U20" s="62">
        <v>0.18</v>
      </c>
      <c r="V20" s="61">
        <v>14994</v>
      </c>
      <c r="W20" s="62">
        <v>0.02</v>
      </c>
      <c r="X20" s="169"/>
      <c r="Y20" s="7">
        <v>0</v>
      </c>
    </row>
    <row r="21" spans="1:25" ht="177.75" customHeight="1" x14ac:dyDescent="0.2">
      <c r="A21" s="150">
        <v>5</v>
      </c>
      <c r="B21" s="150" t="s">
        <v>146</v>
      </c>
      <c r="C21" s="152" t="s">
        <v>147</v>
      </c>
      <c r="D21" s="127">
        <v>2</v>
      </c>
      <c r="E21" s="154">
        <v>2.7</v>
      </c>
      <c r="F21" s="164" t="s">
        <v>149</v>
      </c>
      <c r="G21" s="186" t="s">
        <v>150</v>
      </c>
      <c r="H21" s="127" t="s">
        <v>49</v>
      </c>
      <c r="I21" s="146" t="s">
        <v>151</v>
      </c>
      <c r="J21" s="146" t="s">
        <v>152</v>
      </c>
      <c r="K21" s="127" t="s">
        <v>93</v>
      </c>
      <c r="L21" s="55" t="s">
        <v>148</v>
      </c>
      <c r="M21" s="69" t="s">
        <v>52</v>
      </c>
      <c r="N21" s="64" t="s">
        <v>53</v>
      </c>
      <c r="O21" s="158" t="s">
        <v>115</v>
      </c>
      <c r="P21" s="160">
        <v>3492196.65</v>
      </c>
      <c r="Q21" s="72">
        <v>1749999.97</v>
      </c>
      <c r="R21" s="67">
        <v>1399999.97</v>
      </c>
      <c r="S21" s="28">
        <v>0.8</v>
      </c>
      <c r="T21" s="6">
        <v>315000</v>
      </c>
      <c r="U21" s="28">
        <v>0.18</v>
      </c>
      <c r="V21" s="6">
        <v>35000</v>
      </c>
      <c r="W21" s="28">
        <v>0.02</v>
      </c>
      <c r="X21" s="185">
        <f>P21</f>
        <v>3492196.65</v>
      </c>
      <c r="Y21" s="7">
        <v>0</v>
      </c>
    </row>
    <row r="22" spans="1:25" ht="129" customHeight="1" x14ac:dyDescent="0.2">
      <c r="A22" s="151"/>
      <c r="B22" s="151"/>
      <c r="C22" s="153"/>
      <c r="D22" s="128"/>
      <c r="E22" s="155"/>
      <c r="F22" s="165"/>
      <c r="G22" s="187"/>
      <c r="H22" s="128"/>
      <c r="I22" s="147"/>
      <c r="J22" s="147"/>
      <c r="K22" s="128"/>
      <c r="L22" s="55" t="s">
        <v>189</v>
      </c>
      <c r="M22" s="68" t="s">
        <v>51</v>
      </c>
      <c r="N22" s="64" t="s">
        <v>58</v>
      </c>
      <c r="O22" s="159"/>
      <c r="P22" s="161"/>
      <c r="Q22" s="72">
        <v>1742196.68</v>
      </c>
      <c r="R22" s="67">
        <v>1393757.34</v>
      </c>
      <c r="S22" s="28">
        <v>0.8</v>
      </c>
      <c r="T22" s="6">
        <v>313595.40000000002</v>
      </c>
      <c r="U22" s="28">
        <v>0.18</v>
      </c>
      <c r="V22" s="6">
        <v>34843.94</v>
      </c>
      <c r="W22" s="28">
        <v>0.02</v>
      </c>
      <c r="X22" s="185"/>
      <c r="Y22" s="7">
        <v>0</v>
      </c>
    </row>
    <row r="23" spans="1:25" ht="137.25" customHeight="1" x14ac:dyDescent="0.2">
      <c r="A23" s="150">
        <v>6</v>
      </c>
      <c r="B23" s="150" t="s">
        <v>161</v>
      </c>
      <c r="C23" s="152" t="s">
        <v>162</v>
      </c>
      <c r="D23" s="127">
        <v>2</v>
      </c>
      <c r="E23" s="154">
        <v>2.7</v>
      </c>
      <c r="F23" s="164" t="s">
        <v>163</v>
      </c>
      <c r="G23" s="148" t="s">
        <v>200</v>
      </c>
      <c r="H23" s="127" t="s">
        <v>156</v>
      </c>
      <c r="I23" s="146" t="s">
        <v>164</v>
      </c>
      <c r="J23" s="146" t="s">
        <v>165</v>
      </c>
      <c r="K23" s="127" t="s">
        <v>93</v>
      </c>
      <c r="L23" s="55" t="s">
        <v>188</v>
      </c>
      <c r="M23" s="73" t="s">
        <v>51</v>
      </c>
      <c r="N23" s="75" t="s">
        <v>58</v>
      </c>
      <c r="O23" s="158" t="s">
        <v>114</v>
      </c>
      <c r="P23" s="160">
        <v>666024.35</v>
      </c>
      <c r="Q23" s="66">
        <v>356255.16</v>
      </c>
      <c r="R23" s="76">
        <v>285004.12</v>
      </c>
      <c r="S23" s="28">
        <v>0.8</v>
      </c>
      <c r="T23" s="6">
        <v>64125.93</v>
      </c>
      <c r="U23" s="28">
        <v>0.18</v>
      </c>
      <c r="V23" s="6">
        <v>7125.11</v>
      </c>
      <c r="W23" s="28">
        <v>0.02</v>
      </c>
      <c r="X23" s="160">
        <v>666024.35</v>
      </c>
      <c r="Y23" s="77">
        <v>0</v>
      </c>
    </row>
    <row r="24" spans="1:25" ht="133.5" customHeight="1" x14ac:dyDescent="0.2">
      <c r="A24" s="170"/>
      <c r="B24" s="170"/>
      <c r="C24" s="171"/>
      <c r="D24" s="166"/>
      <c r="E24" s="172"/>
      <c r="F24" s="173"/>
      <c r="G24" s="174"/>
      <c r="H24" s="166"/>
      <c r="I24" s="175"/>
      <c r="J24" s="175"/>
      <c r="K24" s="166"/>
      <c r="L24" s="55" t="s">
        <v>187</v>
      </c>
      <c r="M24" s="73" t="s">
        <v>52</v>
      </c>
      <c r="N24" s="75" t="s">
        <v>53</v>
      </c>
      <c r="O24" s="167"/>
      <c r="P24" s="168"/>
      <c r="Q24" s="66">
        <v>239729.19</v>
      </c>
      <c r="R24" s="76">
        <v>191783.35</v>
      </c>
      <c r="S24" s="28">
        <v>0.8</v>
      </c>
      <c r="T24" s="52">
        <v>43151.25</v>
      </c>
      <c r="U24" s="28">
        <v>0.18</v>
      </c>
      <c r="V24" s="6">
        <v>4794.59</v>
      </c>
      <c r="W24" s="28">
        <v>0.02</v>
      </c>
      <c r="X24" s="168"/>
      <c r="Y24" s="77">
        <v>0</v>
      </c>
    </row>
    <row r="25" spans="1:25" ht="105.6" customHeight="1" x14ac:dyDescent="0.2">
      <c r="A25" s="151"/>
      <c r="B25" s="151"/>
      <c r="C25" s="153"/>
      <c r="D25" s="128"/>
      <c r="E25" s="155"/>
      <c r="F25" s="165"/>
      <c r="G25" s="149"/>
      <c r="H25" s="128"/>
      <c r="I25" s="147"/>
      <c r="J25" s="147"/>
      <c r="K25" s="128"/>
      <c r="L25" s="55" t="s">
        <v>186</v>
      </c>
      <c r="M25" s="73" t="s">
        <v>51</v>
      </c>
      <c r="N25" s="75" t="s">
        <v>58</v>
      </c>
      <c r="O25" s="159"/>
      <c r="P25" s="161"/>
      <c r="Q25" s="66">
        <v>70040</v>
      </c>
      <c r="R25" s="76">
        <v>56032</v>
      </c>
      <c r="S25" s="28">
        <v>0.8</v>
      </c>
      <c r="T25" s="6">
        <v>12607.2</v>
      </c>
      <c r="U25" s="28">
        <v>0.18</v>
      </c>
      <c r="V25" s="6">
        <v>1400.8</v>
      </c>
      <c r="W25" s="28">
        <v>0.02</v>
      </c>
      <c r="X25" s="161"/>
      <c r="Y25" s="77">
        <v>0</v>
      </c>
    </row>
    <row r="26" spans="1:25" ht="124.5" customHeight="1" x14ac:dyDescent="0.2">
      <c r="A26" s="150">
        <v>7</v>
      </c>
      <c r="B26" s="150" t="s">
        <v>153</v>
      </c>
      <c r="C26" s="152" t="s">
        <v>154</v>
      </c>
      <c r="D26" s="127">
        <v>2</v>
      </c>
      <c r="E26" s="154">
        <v>2.7</v>
      </c>
      <c r="F26" s="164" t="s">
        <v>155</v>
      </c>
      <c r="G26" s="148" t="s">
        <v>174</v>
      </c>
      <c r="H26" s="127" t="s">
        <v>156</v>
      </c>
      <c r="I26" s="146" t="s">
        <v>166</v>
      </c>
      <c r="J26" s="146" t="s">
        <v>167</v>
      </c>
      <c r="K26" s="127" t="s">
        <v>93</v>
      </c>
      <c r="L26" s="55" t="s">
        <v>157</v>
      </c>
      <c r="M26" s="74" t="s">
        <v>52</v>
      </c>
      <c r="N26" s="64" t="s">
        <v>53</v>
      </c>
      <c r="O26" s="158" t="s">
        <v>114</v>
      </c>
      <c r="P26" s="160">
        <v>733294.6</v>
      </c>
      <c r="Q26" s="72">
        <v>273360</v>
      </c>
      <c r="R26" s="67">
        <v>218688</v>
      </c>
      <c r="S26" s="28">
        <v>0.8</v>
      </c>
      <c r="T26" s="6">
        <v>49204.800000000003</v>
      </c>
      <c r="U26" s="28">
        <v>0.18</v>
      </c>
      <c r="V26" s="6">
        <v>5467.2</v>
      </c>
      <c r="W26" s="28">
        <v>0.02</v>
      </c>
      <c r="X26" s="162">
        <v>733294.6</v>
      </c>
      <c r="Y26" s="7">
        <v>0</v>
      </c>
    </row>
    <row r="27" spans="1:25" ht="123" customHeight="1" x14ac:dyDescent="0.2">
      <c r="A27" s="170"/>
      <c r="B27" s="170"/>
      <c r="C27" s="171"/>
      <c r="D27" s="166"/>
      <c r="E27" s="172"/>
      <c r="F27" s="173"/>
      <c r="G27" s="174"/>
      <c r="H27" s="166"/>
      <c r="I27" s="175"/>
      <c r="J27" s="175"/>
      <c r="K27" s="166"/>
      <c r="L27" s="55" t="s">
        <v>158</v>
      </c>
      <c r="M27" s="74" t="s">
        <v>51</v>
      </c>
      <c r="N27" s="75" t="s">
        <v>159</v>
      </c>
      <c r="O27" s="167"/>
      <c r="P27" s="168"/>
      <c r="Q27" s="72">
        <v>228370</v>
      </c>
      <c r="R27" s="67">
        <v>182696</v>
      </c>
      <c r="S27" s="28">
        <v>0.8</v>
      </c>
      <c r="T27" s="6">
        <v>41106.6</v>
      </c>
      <c r="U27" s="28">
        <v>0.18</v>
      </c>
      <c r="V27" s="6">
        <v>4567.3999999999996</v>
      </c>
      <c r="W27" s="28">
        <v>0.02</v>
      </c>
      <c r="X27" s="169"/>
      <c r="Y27" s="7">
        <v>0</v>
      </c>
    </row>
    <row r="28" spans="1:25" ht="91.15" customHeight="1" x14ac:dyDescent="0.2">
      <c r="A28" s="151"/>
      <c r="B28" s="151"/>
      <c r="C28" s="153"/>
      <c r="D28" s="128"/>
      <c r="E28" s="155"/>
      <c r="F28" s="165"/>
      <c r="G28" s="149"/>
      <c r="H28" s="128"/>
      <c r="I28" s="147"/>
      <c r="J28" s="147"/>
      <c r="K28" s="128"/>
      <c r="L28" s="55" t="s">
        <v>160</v>
      </c>
      <c r="M28" s="74" t="s">
        <v>51</v>
      </c>
      <c r="N28" s="75" t="s">
        <v>159</v>
      </c>
      <c r="O28" s="159"/>
      <c r="P28" s="161"/>
      <c r="Q28" s="72">
        <v>231564.6</v>
      </c>
      <c r="R28" s="67">
        <v>185251.68</v>
      </c>
      <c r="S28" s="28">
        <v>0.8</v>
      </c>
      <c r="T28" s="6">
        <v>41681.629999999997</v>
      </c>
      <c r="U28" s="28">
        <v>0.18</v>
      </c>
      <c r="V28" s="6">
        <v>4631.29</v>
      </c>
      <c r="W28" s="28">
        <v>0.02</v>
      </c>
      <c r="X28" s="163"/>
      <c r="Y28" s="7">
        <v>0</v>
      </c>
    </row>
    <row r="29" spans="1:25" ht="178.5" customHeight="1" x14ac:dyDescent="0.2">
      <c r="A29" s="150">
        <v>8</v>
      </c>
      <c r="B29" s="150" t="s">
        <v>168</v>
      </c>
      <c r="C29" s="152" t="s">
        <v>169</v>
      </c>
      <c r="D29" s="127">
        <v>2</v>
      </c>
      <c r="E29" s="154">
        <v>2.7</v>
      </c>
      <c r="F29" s="164" t="s">
        <v>170</v>
      </c>
      <c r="G29" s="148" t="s">
        <v>171</v>
      </c>
      <c r="H29" s="127" t="s">
        <v>172</v>
      </c>
      <c r="I29" s="146" t="s">
        <v>166</v>
      </c>
      <c r="J29" s="146" t="s">
        <v>175</v>
      </c>
      <c r="K29" s="127" t="s">
        <v>93</v>
      </c>
      <c r="L29" s="55" t="s">
        <v>184</v>
      </c>
      <c r="M29" s="79" t="s">
        <v>52</v>
      </c>
      <c r="N29" s="75" t="s">
        <v>53</v>
      </c>
      <c r="O29" s="158" t="s">
        <v>115</v>
      </c>
      <c r="P29" s="160">
        <v>3262618.48</v>
      </c>
      <c r="Q29" s="66">
        <v>1888861.34</v>
      </c>
      <c r="R29" s="76">
        <v>1511089.07</v>
      </c>
      <c r="S29" s="28">
        <v>0.8</v>
      </c>
      <c r="T29" s="6">
        <v>339995.04</v>
      </c>
      <c r="U29" s="28">
        <v>0.18</v>
      </c>
      <c r="V29" s="6">
        <v>37777.230000000003</v>
      </c>
      <c r="W29" s="28">
        <v>0.02</v>
      </c>
      <c r="X29" s="162">
        <f>P29+358062.2</f>
        <v>3620680.68</v>
      </c>
      <c r="Y29" s="80">
        <v>0</v>
      </c>
    </row>
    <row r="30" spans="1:25" ht="139.9" customHeight="1" x14ac:dyDescent="0.2">
      <c r="A30" s="151"/>
      <c r="B30" s="151"/>
      <c r="C30" s="153"/>
      <c r="D30" s="128"/>
      <c r="E30" s="155"/>
      <c r="F30" s="165"/>
      <c r="G30" s="149"/>
      <c r="H30" s="128"/>
      <c r="I30" s="147"/>
      <c r="J30" s="147"/>
      <c r="K30" s="128"/>
      <c r="L30" s="55" t="s">
        <v>183</v>
      </c>
      <c r="M30" s="79" t="s">
        <v>51</v>
      </c>
      <c r="N30" s="75" t="s">
        <v>173</v>
      </c>
      <c r="O30" s="159"/>
      <c r="P30" s="161"/>
      <c r="Q30" s="66">
        <v>1373757.14</v>
      </c>
      <c r="R30" s="76">
        <v>1099005.71</v>
      </c>
      <c r="S30" s="28">
        <v>0.8</v>
      </c>
      <c r="T30" s="6">
        <v>247276.29</v>
      </c>
      <c r="U30" s="28">
        <v>0.18</v>
      </c>
      <c r="V30" s="6">
        <v>27475.14</v>
      </c>
      <c r="W30" s="28">
        <v>0.02</v>
      </c>
      <c r="X30" s="163"/>
      <c r="Y30" s="77">
        <v>0</v>
      </c>
    </row>
    <row r="31" spans="1:25" ht="86.25" customHeight="1" x14ac:dyDescent="0.2">
      <c r="A31" s="150">
        <v>9</v>
      </c>
      <c r="B31" s="150" t="s">
        <v>176</v>
      </c>
      <c r="C31" s="152" t="s">
        <v>177</v>
      </c>
      <c r="D31" s="127">
        <v>2</v>
      </c>
      <c r="E31" s="154">
        <v>2.7</v>
      </c>
      <c r="F31" s="164" t="s">
        <v>178</v>
      </c>
      <c r="G31" s="148" t="s">
        <v>181</v>
      </c>
      <c r="H31" s="127" t="s">
        <v>156</v>
      </c>
      <c r="I31" s="146" t="s">
        <v>190</v>
      </c>
      <c r="J31" s="146" t="s">
        <v>191</v>
      </c>
      <c r="K31" s="127" t="s">
        <v>93</v>
      </c>
      <c r="L31" s="55" t="s">
        <v>182</v>
      </c>
      <c r="M31" s="81" t="s">
        <v>51</v>
      </c>
      <c r="N31" s="75" t="s">
        <v>100</v>
      </c>
      <c r="O31" s="158" t="s">
        <v>115</v>
      </c>
      <c r="P31" s="160">
        <v>362754.97</v>
      </c>
      <c r="Q31" s="66">
        <v>225304.46</v>
      </c>
      <c r="R31" s="76">
        <v>180243.56</v>
      </c>
      <c r="S31" s="28">
        <v>0.8</v>
      </c>
      <c r="T31" s="6">
        <v>40554.81</v>
      </c>
      <c r="U31" s="28">
        <v>0.18</v>
      </c>
      <c r="V31" s="6">
        <v>4506.09</v>
      </c>
      <c r="W31" s="28">
        <v>0.02</v>
      </c>
      <c r="X31" s="160">
        <v>362754.97</v>
      </c>
      <c r="Y31" s="77">
        <v>0</v>
      </c>
    </row>
    <row r="32" spans="1:25" ht="102.75" customHeight="1" x14ac:dyDescent="0.2">
      <c r="A32" s="170"/>
      <c r="B32" s="170"/>
      <c r="C32" s="171"/>
      <c r="D32" s="166"/>
      <c r="E32" s="172"/>
      <c r="F32" s="173"/>
      <c r="G32" s="174"/>
      <c r="H32" s="166"/>
      <c r="I32" s="175"/>
      <c r="J32" s="175"/>
      <c r="K32" s="166"/>
      <c r="L32" s="82" t="s">
        <v>185</v>
      </c>
      <c r="M32" s="81" t="s">
        <v>52</v>
      </c>
      <c r="N32" s="75" t="s">
        <v>179</v>
      </c>
      <c r="O32" s="167"/>
      <c r="P32" s="168"/>
      <c r="Q32" s="66">
        <v>65951.679999999993</v>
      </c>
      <c r="R32" s="76">
        <v>52761.34</v>
      </c>
      <c r="S32" s="28">
        <v>0.8</v>
      </c>
      <c r="T32" s="6">
        <v>11871.3</v>
      </c>
      <c r="U32" s="28">
        <v>0.18</v>
      </c>
      <c r="V32" s="6">
        <v>1319.04</v>
      </c>
      <c r="W32" s="28">
        <v>0.02</v>
      </c>
      <c r="X32" s="168"/>
      <c r="Y32" s="77">
        <v>0</v>
      </c>
    </row>
    <row r="33" spans="1:25" ht="76.900000000000006" customHeight="1" x14ac:dyDescent="0.2">
      <c r="A33" s="151"/>
      <c r="B33" s="151"/>
      <c r="C33" s="153"/>
      <c r="D33" s="128"/>
      <c r="E33" s="155"/>
      <c r="F33" s="165"/>
      <c r="G33" s="149"/>
      <c r="H33" s="128"/>
      <c r="I33" s="147"/>
      <c r="J33" s="147"/>
      <c r="K33" s="128"/>
      <c r="L33" s="55" t="s">
        <v>180</v>
      </c>
      <c r="M33" s="81" t="s">
        <v>52</v>
      </c>
      <c r="N33" s="75" t="s">
        <v>179</v>
      </c>
      <c r="O33" s="159"/>
      <c r="P33" s="161"/>
      <c r="Q33" s="66">
        <v>71498.83</v>
      </c>
      <c r="R33" s="76">
        <v>57199.06</v>
      </c>
      <c r="S33" s="28">
        <v>0.8</v>
      </c>
      <c r="T33" s="6">
        <v>12869.79</v>
      </c>
      <c r="U33" s="28">
        <v>0.18</v>
      </c>
      <c r="V33" s="6">
        <v>1429.98</v>
      </c>
      <c r="W33" s="28">
        <v>0.02</v>
      </c>
      <c r="X33" s="161"/>
      <c r="Y33" s="77">
        <v>0</v>
      </c>
    </row>
    <row r="34" spans="1:25" ht="149.25" customHeight="1" x14ac:dyDescent="0.2">
      <c r="A34" s="150">
        <v>10</v>
      </c>
      <c r="B34" s="150" t="s">
        <v>193</v>
      </c>
      <c r="C34" s="152" t="s">
        <v>194</v>
      </c>
      <c r="D34" s="127">
        <v>2</v>
      </c>
      <c r="E34" s="154">
        <v>2.7</v>
      </c>
      <c r="F34" s="156" t="s">
        <v>205</v>
      </c>
      <c r="G34" s="148" t="s">
        <v>201</v>
      </c>
      <c r="H34" s="127" t="s">
        <v>49</v>
      </c>
      <c r="I34" s="146" t="s">
        <v>203</v>
      </c>
      <c r="J34" s="146" t="s">
        <v>204</v>
      </c>
      <c r="K34" s="127" t="s">
        <v>93</v>
      </c>
      <c r="L34" s="55" t="s">
        <v>197</v>
      </c>
      <c r="M34" s="83" t="s">
        <v>51</v>
      </c>
      <c r="N34" s="75" t="s">
        <v>100</v>
      </c>
      <c r="O34" s="158" t="s">
        <v>115</v>
      </c>
      <c r="P34" s="160">
        <v>3340274.04</v>
      </c>
      <c r="Q34" s="66">
        <v>2793823.01</v>
      </c>
      <c r="R34" s="76">
        <v>2235058.4</v>
      </c>
      <c r="S34" s="28">
        <v>0.8</v>
      </c>
      <c r="T34" s="6">
        <v>502888.13</v>
      </c>
      <c r="U34" s="28">
        <v>0.18</v>
      </c>
      <c r="V34" s="6">
        <v>55876.480000000003</v>
      </c>
      <c r="W34" s="28">
        <v>0.02</v>
      </c>
      <c r="X34" s="162">
        <v>5159207.26</v>
      </c>
      <c r="Y34" s="80">
        <v>0</v>
      </c>
    </row>
    <row r="35" spans="1:25" ht="149.25" customHeight="1" x14ac:dyDescent="0.2">
      <c r="A35" s="151"/>
      <c r="B35" s="151"/>
      <c r="C35" s="153"/>
      <c r="D35" s="128"/>
      <c r="E35" s="155"/>
      <c r="F35" s="157"/>
      <c r="G35" s="149"/>
      <c r="H35" s="128"/>
      <c r="I35" s="147"/>
      <c r="J35" s="147"/>
      <c r="K35" s="128"/>
      <c r="L35" s="55" t="s">
        <v>198</v>
      </c>
      <c r="M35" s="83" t="s">
        <v>52</v>
      </c>
      <c r="N35" s="84" t="s">
        <v>179</v>
      </c>
      <c r="O35" s="159"/>
      <c r="P35" s="161"/>
      <c r="Q35" s="66">
        <v>546451.03</v>
      </c>
      <c r="R35" s="76">
        <v>437160.82</v>
      </c>
      <c r="S35" s="28">
        <v>0.8</v>
      </c>
      <c r="T35" s="6">
        <v>98361.19</v>
      </c>
      <c r="U35" s="28">
        <v>0.18</v>
      </c>
      <c r="V35" s="6">
        <v>10929.02</v>
      </c>
      <c r="W35" s="28">
        <v>0.02</v>
      </c>
      <c r="X35" s="163"/>
      <c r="Y35" s="77">
        <v>0</v>
      </c>
    </row>
    <row r="36" spans="1:25" ht="181.5" customHeight="1" x14ac:dyDescent="0.2">
      <c r="A36" s="150">
        <v>11</v>
      </c>
      <c r="B36" s="150" t="s">
        <v>195</v>
      </c>
      <c r="C36" s="152" t="s">
        <v>196</v>
      </c>
      <c r="D36" s="127">
        <v>2</v>
      </c>
      <c r="E36" s="154">
        <v>2.7</v>
      </c>
      <c r="F36" s="156" t="s">
        <v>206</v>
      </c>
      <c r="G36" s="148" t="s">
        <v>202</v>
      </c>
      <c r="H36" s="127" t="s">
        <v>49</v>
      </c>
      <c r="I36" s="146" t="s">
        <v>203</v>
      </c>
      <c r="J36" s="146" t="s">
        <v>204</v>
      </c>
      <c r="K36" s="127" t="s">
        <v>93</v>
      </c>
      <c r="L36" s="55" t="s">
        <v>199</v>
      </c>
      <c r="M36" s="83" t="s">
        <v>52</v>
      </c>
      <c r="N36" s="85" t="s">
        <v>179</v>
      </c>
      <c r="O36" s="158" t="s">
        <v>115</v>
      </c>
      <c r="P36" s="160">
        <v>3302627.03</v>
      </c>
      <c r="Q36" s="66">
        <v>1267160.4099999999</v>
      </c>
      <c r="R36" s="76">
        <v>1013728.32</v>
      </c>
      <c r="S36" s="28">
        <v>0.8</v>
      </c>
      <c r="T36" s="6">
        <v>228088.88</v>
      </c>
      <c r="U36" s="28">
        <v>0.18</v>
      </c>
      <c r="V36" s="6">
        <v>25343.21</v>
      </c>
      <c r="W36" s="28">
        <v>0.02</v>
      </c>
      <c r="X36" s="162">
        <v>4637617.63</v>
      </c>
      <c r="Y36" s="80">
        <v>0</v>
      </c>
    </row>
    <row r="37" spans="1:25" ht="141.75" customHeight="1" x14ac:dyDescent="0.2">
      <c r="A37" s="151"/>
      <c r="B37" s="151"/>
      <c r="C37" s="153"/>
      <c r="D37" s="128"/>
      <c r="E37" s="155"/>
      <c r="F37" s="157"/>
      <c r="G37" s="149"/>
      <c r="H37" s="128"/>
      <c r="I37" s="147"/>
      <c r="J37" s="147"/>
      <c r="K37" s="128"/>
      <c r="L37" s="55" t="s">
        <v>197</v>
      </c>
      <c r="M37" s="83" t="s">
        <v>51</v>
      </c>
      <c r="N37" s="75" t="s">
        <v>100</v>
      </c>
      <c r="O37" s="159"/>
      <c r="P37" s="161"/>
      <c r="Q37" s="66">
        <v>2035466.62</v>
      </c>
      <c r="R37" s="76">
        <v>1628373.29</v>
      </c>
      <c r="S37" s="28">
        <v>0.8</v>
      </c>
      <c r="T37" s="6">
        <v>366383.99</v>
      </c>
      <c r="U37" s="28">
        <v>0.18</v>
      </c>
      <c r="V37" s="6">
        <v>40709.339999999997</v>
      </c>
      <c r="W37" s="28">
        <v>0.02</v>
      </c>
      <c r="X37" s="163"/>
      <c r="Y37" s="77">
        <v>0</v>
      </c>
    </row>
    <row r="38" spans="1:25" ht="28.5" customHeight="1" x14ac:dyDescent="0.2">
      <c r="A38" s="145" t="s">
        <v>79</v>
      </c>
      <c r="B38" s="145"/>
      <c r="C38" s="145"/>
      <c r="D38" s="145"/>
      <c r="E38" s="145"/>
      <c r="F38" s="145"/>
      <c r="G38" s="145"/>
      <c r="H38" s="145"/>
      <c r="I38" s="145"/>
      <c r="J38" s="145"/>
      <c r="K38" s="145"/>
      <c r="L38" s="145"/>
      <c r="M38" s="145"/>
      <c r="N38" s="145"/>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
      <c r="P39" s="5"/>
      <c r="Q39" s="5"/>
      <c r="R39" s="5"/>
    </row>
    <row r="40" spans="1:25" ht="16.5" x14ac:dyDescent="0.3">
      <c r="A40" s="136" t="s">
        <v>207</v>
      </c>
      <c r="B40" s="137"/>
      <c r="C40" s="137"/>
      <c r="D40" s="137"/>
      <c r="E40" s="137"/>
      <c r="F40" s="137"/>
      <c r="G40" s="137"/>
      <c r="H40" s="137"/>
      <c r="I40" s="137"/>
      <c r="J40" s="137"/>
      <c r="K40" s="137"/>
      <c r="L40" s="137"/>
      <c r="M40" s="137"/>
      <c r="N40" s="137"/>
      <c r="O40" s="137"/>
      <c r="P40" s="137"/>
      <c r="Q40" s="137"/>
      <c r="R40" s="137"/>
      <c r="S40" s="137"/>
      <c r="T40" s="137"/>
      <c r="U40" s="137"/>
      <c r="V40" s="137"/>
      <c r="W40" s="137"/>
      <c r="X40" s="20"/>
    </row>
    <row r="41" spans="1:25" ht="84" customHeight="1" x14ac:dyDescent="0.2">
      <c r="B41" s="10"/>
      <c r="C41" s="11"/>
      <c r="D41" s="11"/>
      <c r="E41" s="11"/>
      <c r="F41" s="12"/>
      <c r="G41" s="12"/>
    </row>
    <row r="42" spans="1:25" x14ac:dyDescent="0.2">
      <c r="C42" s="11"/>
      <c r="D42" s="11"/>
      <c r="E42" s="11"/>
      <c r="F42" s="12"/>
      <c r="G42" s="12"/>
    </row>
    <row r="43" spans="1:25" ht="15" x14ac:dyDescent="0.25">
      <c r="B43" s="9"/>
      <c r="C43" s="11"/>
      <c r="D43" s="11"/>
      <c r="E43" s="11"/>
      <c r="F43" s="12"/>
      <c r="G43" s="12"/>
      <c r="P43" s="14"/>
      <c r="Q43" s="14"/>
    </row>
    <row r="44" spans="1:25" x14ac:dyDescent="0.2">
      <c r="C44" s="11"/>
      <c r="D44" s="11"/>
      <c r="E44" s="11"/>
      <c r="F44" s="12"/>
      <c r="G44" s="12"/>
    </row>
    <row r="45" spans="1:25" x14ac:dyDescent="0.2">
      <c r="C45" s="11"/>
      <c r="D45" s="11"/>
      <c r="E45" s="11"/>
      <c r="F45" s="12"/>
      <c r="G45" s="12"/>
    </row>
    <row r="47" spans="1:25" x14ac:dyDescent="0.2">
      <c r="T47" s="5"/>
    </row>
  </sheetData>
  <autoFilter ref="A2:Y3">
    <filterColumn colId="12" showButton="0"/>
  </autoFilter>
  <mergeCells count="174">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P7:P8"/>
    <mergeCell ref="F7:F8"/>
    <mergeCell ref="G7:G8"/>
    <mergeCell ref="H7:H8"/>
    <mergeCell ref="I7:I8"/>
    <mergeCell ref="J7:J8"/>
    <mergeCell ref="A9:A10"/>
    <mergeCell ref="B9:B10"/>
    <mergeCell ref="C9:C10"/>
    <mergeCell ref="D9:D10"/>
    <mergeCell ref="E9:E10"/>
    <mergeCell ref="K9:K10"/>
    <mergeCell ref="O9:O10"/>
    <mergeCell ref="P9:P10"/>
    <mergeCell ref="A1:U1"/>
    <mergeCell ref="A2:A3"/>
    <mergeCell ref="B2:B3"/>
    <mergeCell ref="C2:C3"/>
    <mergeCell ref="D2:D3"/>
    <mergeCell ref="E2:E3"/>
    <mergeCell ref="F2:F3"/>
    <mergeCell ref="G2:G3"/>
    <mergeCell ref="H2:H3"/>
    <mergeCell ref="I2:I3"/>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H21:H22"/>
    <mergeCell ref="I21:I22"/>
    <mergeCell ref="J21:J22"/>
    <mergeCell ref="A21:A22"/>
    <mergeCell ref="B21:B22"/>
    <mergeCell ref="C21:C22"/>
    <mergeCell ref="D21:D22"/>
    <mergeCell ref="E21:E2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A34:A35"/>
    <mergeCell ref="B34:B35"/>
    <mergeCell ref="C34:C35"/>
    <mergeCell ref="D34:D35"/>
    <mergeCell ref="E34:E35"/>
    <mergeCell ref="F34:F35"/>
    <mergeCell ref="G34:G35"/>
    <mergeCell ref="H34:H35"/>
    <mergeCell ref="I34:I35"/>
    <mergeCell ref="J34:J35"/>
    <mergeCell ref="K34:K35"/>
    <mergeCell ref="O34:O35"/>
    <mergeCell ref="P34:P35"/>
    <mergeCell ref="X34:X35"/>
    <mergeCell ref="X36:X37"/>
    <mergeCell ref="P36:P37"/>
    <mergeCell ref="O36:O37"/>
    <mergeCell ref="K36:K37"/>
    <mergeCell ref="J36:J37"/>
    <mergeCell ref="I36:I37"/>
    <mergeCell ref="H36:H37"/>
    <mergeCell ref="G36:G37"/>
    <mergeCell ref="A36:A37"/>
    <mergeCell ref="B36:B37"/>
    <mergeCell ref="C36:C37"/>
    <mergeCell ref="D36:D37"/>
    <mergeCell ref="E36:E37"/>
    <mergeCell ref="F36:F37"/>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60"/>
  <sheetViews>
    <sheetView view="pageBreakPreview" topLeftCell="E40" zoomScale="85" zoomScaleNormal="85" zoomScaleSheetLayoutView="85" zoomScalePageLayoutView="70" workbookViewId="0">
      <selection activeCell="K41" sqref="K41:K43"/>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1.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15.5703125" style="1" customWidth="1"/>
    <col min="17" max="17" width="23" style="1" customWidth="1"/>
    <col min="18" max="18" width="17.5703125" style="1" customWidth="1"/>
    <col min="19" max="19" width="8.140625" style="1" customWidth="1"/>
    <col min="20" max="20" width="14.7109375" style="1" customWidth="1"/>
    <col min="21" max="21" width="13.42578125" style="1" customWidth="1"/>
    <col min="22" max="22" width="12.42578125" style="1" customWidth="1"/>
    <col min="23" max="23" width="12.1406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24" t="s">
        <v>91</v>
      </c>
      <c r="B1" s="124"/>
      <c r="C1" s="124"/>
      <c r="D1" s="124"/>
      <c r="E1" s="124"/>
      <c r="F1" s="124"/>
      <c r="G1" s="124"/>
      <c r="H1" s="124"/>
      <c r="I1" s="124"/>
      <c r="J1" s="124"/>
      <c r="K1" s="124"/>
      <c r="L1" s="124"/>
      <c r="M1" s="124"/>
      <c r="N1" s="124"/>
      <c r="O1" s="124"/>
      <c r="P1" s="124"/>
      <c r="Q1" s="124"/>
      <c r="R1" s="124"/>
      <c r="S1" s="124"/>
      <c r="T1" s="124"/>
      <c r="U1" s="18"/>
      <c r="V1" s="18"/>
      <c r="W1" s="18"/>
      <c r="X1" s="18"/>
    </row>
    <row r="2" spans="1:25" ht="37.15" customHeight="1" x14ac:dyDescent="0.2">
      <c r="A2" s="145" t="s">
        <v>0</v>
      </c>
      <c r="B2" s="129" t="s">
        <v>35</v>
      </c>
      <c r="C2" s="129" t="s">
        <v>1</v>
      </c>
      <c r="D2" s="125" t="s">
        <v>71</v>
      </c>
      <c r="E2" s="129" t="s">
        <v>44</v>
      </c>
      <c r="F2" s="129" t="s">
        <v>63</v>
      </c>
      <c r="G2" s="129" t="s">
        <v>64</v>
      </c>
      <c r="H2" s="129" t="s">
        <v>2</v>
      </c>
      <c r="I2" s="129" t="s">
        <v>3</v>
      </c>
      <c r="J2" s="129" t="s">
        <v>4</v>
      </c>
      <c r="K2" s="129" t="s">
        <v>30</v>
      </c>
      <c r="L2" s="129" t="s">
        <v>33</v>
      </c>
      <c r="M2" s="129" t="s">
        <v>59</v>
      </c>
      <c r="N2" s="129"/>
      <c r="O2" s="129" t="s">
        <v>83</v>
      </c>
      <c r="P2" s="130" t="s">
        <v>61</v>
      </c>
      <c r="Q2" s="131"/>
      <c r="R2" s="131"/>
      <c r="S2" s="131"/>
      <c r="T2" s="131"/>
      <c r="U2" s="131"/>
      <c r="V2" s="131"/>
      <c r="W2" s="132"/>
      <c r="X2" s="125" t="s">
        <v>74</v>
      </c>
      <c r="Y2" s="125" t="s">
        <v>84</v>
      </c>
    </row>
    <row r="3" spans="1:25" ht="82.5" x14ac:dyDescent="0.2">
      <c r="A3" s="145"/>
      <c r="B3" s="129"/>
      <c r="C3" s="129"/>
      <c r="D3" s="126"/>
      <c r="E3" s="129"/>
      <c r="F3" s="129"/>
      <c r="G3" s="129"/>
      <c r="H3" s="129"/>
      <c r="I3" s="129"/>
      <c r="J3" s="129"/>
      <c r="K3" s="129"/>
      <c r="L3" s="129"/>
      <c r="M3" s="21" t="s">
        <v>5</v>
      </c>
      <c r="N3" s="21" t="s">
        <v>6</v>
      </c>
      <c r="O3" s="129"/>
      <c r="P3" s="29" t="s">
        <v>62</v>
      </c>
      <c r="Q3" s="31" t="s">
        <v>105</v>
      </c>
      <c r="R3" s="29" t="s">
        <v>7</v>
      </c>
      <c r="S3" s="29" t="s">
        <v>8</v>
      </c>
      <c r="T3" s="29" t="s">
        <v>110</v>
      </c>
      <c r="U3" s="29" t="s">
        <v>9</v>
      </c>
      <c r="V3" s="29" t="s">
        <v>10</v>
      </c>
      <c r="W3" s="29" t="s">
        <v>11</v>
      </c>
      <c r="X3" s="126"/>
      <c r="Y3" s="126"/>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55.15" customHeight="1" x14ac:dyDescent="0.2">
      <c r="A7" s="133">
        <v>1</v>
      </c>
      <c r="B7" s="133" t="s">
        <v>208</v>
      </c>
      <c r="C7" s="134" t="s">
        <v>209</v>
      </c>
      <c r="D7" s="135">
        <v>4</v>
      </c>
      <c r="E7" s="140">
        <v>4.2</v>
      </c>
      <c r="F7" s="208" t="s">
        <v>210</v>
      </c>
      <c r="G7" s="192" t="s">
        <v>230</v>
      </c>
      <c r="H7" s="135" t="s">
        <v>211</v>
      </c>
      <c r="I7" s="196" t="s">
        <v>218</v>
      </c>
      <c r="J7" s="196" t="s">
        <v>219</v>
      </c>
      <c r="K7" s="135" t="s">
        <v>93</v>
      </c>
      <c r="L7" s="88" t="s">
        <v>212</v>
      </c>
      <c r="M7" s="88" t="s">
        <v>52</v>
      </c>
      <c r="N7" s="87" t="s">
        <v>53</v>
      </c>
      <c r="O7" s="214" t="s">
        <v>217</v>
      </c>
      <c r="P7" s="138">
        <v>269267</v>
      </c>
      <c r="Q7" s="89">
        <v>75710</v>
      </c>
      <c r="R7" s="6">
        <v>60568</v>
      </c>
      <c r="S7" s="28">
        <v>0.8</v>
      </c>
      <c r="T7" s="6">
        <v>13627.8</v>
      </c>
      <c r="U7" s="26">
        <v>0.18</v>
      </c>
      <c r="V7" s="6">
        <v>1514.2</v>
      </c>
      <c r="W7" s="26">
        <v>0.02</v>
      </c>
      <c r="X7" s="138">
        <v>269267</v>
      </c>
      <c r="Y7" s="80">
        <v>0</v>
      </c>
    </row>
    <row r="8" spans="1:25" ht="61.15" customHeight="1" x14ac:dyDescent="0.2">
      <c r="A8" s="133"/>
      <c r="B8" s="133"/>
      <c r="C8" s="134"/>
      <c r="D8" s="135"/>
      <c r="E8" s="140"/>
      <c r="F8" s="208"/>
      <c r="G8" s="192"/>
      <c r="H8" s="135"/>
      <c r="I8" s="196"/>
      <c r="J8" s="196"/>
      <c r="K8" s="135"/>
      <c r="L8" s="91" t="s">
        <v>213</v>
      </c>
      <c r="M8" s="88" t="s">
        <v>51</v>
      </c>
      <c r="N8" s="88" t="s">
        <v>214</v>
      </c>
      <c r="O8" s="214"/>
      <c r="P8" s="138"/>
      <c r="Q8" s="89">
        <v>45194.86</v>
      </c>
      <c r="R8" s="6">
        <v>36155.879999999997</v>
      </c>
      <c r="S8" s="28">
        <v>0.8</v>
      </c>
      <c r="T8" s="6">
        <v>8135.08</v>
      </c>
      <c r="U8" s="26">
        <v>0.18</v>
      </c>
      <c r="V8" s="6">
        <v>903.9</v>
      </c>
      <c r="W8" s="26">
        <v>0.02</v>
      </c>
      <c r="X8" s="138"/>
      <c r="Y8" s="80">
        <v>0</v>
      </c>
    </row>
    <row r="9" spans="1:25" ht="75.75" customHeight="1" x14ac:dyDescent="0.2">
      <c r="A9" s="133"/>
      <c r="B9" s="133"/>
      <c r="C9" s="134"/>
      <c r="D9" s="135"/>
      <c r="E9" s="140"/>
      <c r="F9" s="208"/>
      <c r="G9" s="192"/>
      <c r="H9" s="135"/>
      <c r="I9" s="196"/>
      <c r="J9" s="196"/>
      <c r="K9" s="135"/>
      <c r="L9" s="88" t="s">
        <v>215</v>
      </c>
      <c r="M9" s="88" t="s">
        <v>52</v>
      </c>
      <c r="N9" s="87" t="s">
        <v>53</v>
      </c>
      <c r="O9" s="214"/>
      <c r="P9" s="138"/>
      <c r="Q9" s="89">
        <v>65000</v>
      </c>
      <c r="R9" s="6">
        <v>52000</v>
      </c>
      <c r="S9" s="28">
        <v>0.8</v>
      </c>
      <c r="T9" s="6">
        <v>11700</v>
      </c>
      <c r="U9" s="26">
        <v>0.18</v>
      </c>
      <c r="V9" s="6">
        <v>1300</v>
      </c>
      <c r="W9" s="26">
        <v>0.02</v>
      </c>
      <c r="X9" s="138"/>
      <c r="Y9" s="80">
        <v>0</v>
      </c>
    </row>
    <row r="10" spans="1:25" ht="84.75" customHeight="1" x14ac:dyDescent="0.2">
      <c r="A10" s="133"/>
      <c r="B10" s="133"/>
      <c r="C10" s="134"/>
      <c r="D10" s="135"/>
      <c r="E10" s="140"/>
      <c r="F10" s="208"/>
      <c r="G10" s="192"/>
      <c r="H10" s="135"/>
      <c r="I10" s="196"/>
      <c r="J10" s="196"/>
      <c r="K10" s="135"/>
      <c r="L10" s="91" t="s">
        <v>216</v>
      </c>
      <c r="M10" s="86" t="s">
        <v>51</v>
      </c>
      <c r="N10" s="87" t="s">
        <v>159</v>
      </c>
      <c r="O10" s="214"/>
      <c r="P10" s="138"/>
      <c r="Q10" s="89">
        <v>83362.14</v>
      </c>
      <c r="R10" s="6">
        <v>66689.710000000006</v>
      </c>
      <c r="S10" s="28">
        <v>0.8</v>
      </c>
      <c r="T10" s="6">
        <v>15005.19</v>
      </c>
      <c r="U10" s="26">
        <v>0.18</v>
      </c>
      <c r="V10" s="6">
        <v>1667.24</v>
      </c>
      <c r="W10" s="26">
        <v>0.02</v>
      </c>
      <c r="X10" s="138"/>
      <c r="Y10" s="80">
        <v>0</v>
      </c>
    </row>
    <row r="11" spans="1:25" ht="90" customHeight="1" x14ac:dyDescent="0.2">
      <c r="A11" s="150">
        <v>2</v>
      </c>
      <c r="B11" s="150" t="s">
        <v>220</v>
      </c>
      <c r="C11" s="201" t="s">
        <v>221</v>
      </c>
      <c r="D11" s="127">
        <v>4</v>
      </c>
      <c r="E11" s="154">
        <v>4.2</v>
      </c>
      <c r="F11" s="201" t="s">
        <v>222</v>
      </c>
      <c r="G11" s="211" t="s">
        <v>223</v>
      </c>
      <c r="H11" s="127" t="s">
        <v>211</v>
      </c>
      <c r="I11" s="146" t="s">
        <v>231</v>
      </c>
      <c r="J11" s="146" t="s">
        <v>232</v>
      </c>
      <c r="K11" s="127" t="s">
        <v>93</v>
      </c>
      <c r="L11" s="91" t="s">
        <v>224</v>
      </c>
      <c r="M11" s="86" t="s">
        <v>52</v>
      </c>
      <c r="N11" s="87" t="s">
        <v>225</v>
      </c>
      <c r="O11" s="197" t="s">
        <v>226</v>
      </c>
      <c r="P11" s="177">
        <v>288960.74</v>
      </c>
      <c r="Q11" s="89">
        <v>103586.72</v>
      </c>
      <c r="R11" s="6">
        <v>82869.37</v>
      </c>
      <c r="S11" s="62">
        <v>0.8</v>
      </c>
      <c r="T11" s="6">
        <v>18645.61</v>
      </c>
      <c r="U11" s="92">
        <v>0.18</v>
      </c>
      <c r="V11" s="6">
        <v>2071.7399999999998</v>
      </c>
      <c r="W11" s="92">
        <v>0.02</v>
      </c>
      <c r="X11" s="177">
        <f>P11</f>
        <v>288960.74</v>
      </c>
      <c r="Y11" s="80">
        <v>0</v>
      </c>
    </row>
    <row r="12" spans="1:25" ht="90" customHeight="1" x14ac:dyDescent="0.2">
      <c r="A12" s="170"/>
      <c r="B12" s="170"/>
      <c r="C12" s="207"/>
      <c r="D12" s="166"/>
      <c r="E12" s="172"/>
      <c r="F12" s="207"/>
      <c r="G12" s="194"/>
      <c r="H12" s="166"/>
      <c r="I12" s="175"/>
      <c r="J12" s="175"/>
      <c r="K12" s="166"/>
      <c r="L12" s="91" t="s">
        <v>227</v>
      </c>
      <c r="M12" s="86" t="s">
        <v>51</v>
      </c>
      <c r="N12" s="87" t="s">
        <v>228</v>
      </c>
      <c r="O12" s="209"/>
      <c r="P12" s="210"/>
      <c r="Q12" s="89">
        <v>100159.3</v>
      </c>
      <c r="R12" s="6">
        <v>80127.44</v>
      </c>
      <c r="S12" s="62">
        <v>0.8</v>
      </c>
      <c r="T12" s="6">
        <v>18028.669999999998</v>
      </c>
      <c r="U12" s="92">
        <v>0.18</v>
      </c>
      <c r="V12" s="6">
        <v>2003.19</v>
      </c>
      <c r="W12" s="92">
        <v>0.02</v>
      </c>
      <c r="X12" s="210"/>
      <c r="Y12" s="80">
        <v>0</v>
      </c>
    </row>
    <row r="13" spans="1:25" ht="90" customHeight="1" x14ac:dyDescent="0.2">
      <c r="A13" s="151"/>
      <c r="B13" s="151"/>
      <c r="C13" s="193"/>
      <c r="D13" s="128"/>
      <c r="E13" s="155"/>
      <c r="F13" s="193"/>
      <c r="G13" s="195"/>
      <c r="H13" s="128"/>
      <c r="I13" s="147"/>
      <c r="J13" s="147"/>
      <c r="K13" s="128"/>
      <c r="L13" s="91" t="s">
        <v>229</v>
      </c>
      <c r="M13" s="86" t="s">
        <v>52</v>
      </c>
      <c r="N13" s="87" t="s">
        <v>225</v>
      </c>
      <c r="O13" s="198"/>
      <c r="P13" s="176"/>
      <c r="Q13" s="89">
        <v>85214.720000000001</v>
      </c>
      <c r="R13" s="6">
        <v>68171.77</v>
      </c>
      <c r="S13" s="62">
        <v>0.8</v>
      </c>
      <c r="T13" s="6">
        <v>15338.65</v>
      </c>
      <c r="U13" s="92">
        <v>0.18</v>
      </c>
      <c r="V13" s="6">
        <v>1704.3</v>
      </c>
      <c r="W13" s="92">
        <v>0.02</v>
      </c>
      <c r="X13" s="176"/>
      <c r="Y13" s="80">
        <v>0</v>
      </c>
    </row>
    <row r="14" spans="1:25" ht="90" customHeight="1" x14ac:dyDescent="0.2">
      <c r="A14" s="150">
        <v>3</v>
      </c>
      <c r="B14" s="199" t="s">
        <v>233</v>
      </c>
      <c r="C14" s="201" t="s">
        <v>234</v>
      </c>
      <c r="D14" s="127">
        <v>4</v>
      </c>
      <c r="E14" s="154">
        <v>4.2</v>
      </c>
      <c r="F14" s="201" t="s">
        <v>235</v>
      </c>
      <c r="G14" s="202" t="s">
        <v>236</v>
      </c>
      <c r="H14" s="127" t="s">
        <v>156</v>
      </c>
      <c r="I14" s="146" t="s">
        <v>237</v>
      </c>
      <c r="J14" s="146" t="s">
        <v>252</v>
      </c>
      <c r="K14" s="127" t="s">
        <v>93</v>
      </c>
      <c r="L14" s="91" t="s">
        <v>238</v>
      </c>
      <c r="M14" s="86" t="s">
        <v>52</v>
      </c>
      <c r="N14" s="87" t="s">
        <v>53</v>
      </c>
      <c r="O14" s="197" t="s">
        <v>239</v>
      </c>
      <c r="P14" s="177">
        <v>611438.18999999994</v>
      </c>
      <c r="Q14" s="90">
        <v>277133.98</v>
      </c>
      <c r="R14" s="6">
        <v>221707.18</v>
      </c>
      <c r="S14" s="62">
        <v>0.8</v>
      </c>
      <c r="T14" s="6">
        <v>49884.12</v>
      </c>
      <c r="U14" s="92">
        <v>0.18</v>
      </c>
      <c r="V14" s="6">
        <v>5542.68</v>
      </c>
      <c r="W14" s="92">
        <v>0.02</v>
      </c>
      <c r="X14" s="177">
        <f>P14</f>
        <v>611438.18999999994</v>
      </c>
      <c r="Y14" s="80">
        <v>0</v>
      </c>
    </row>
    <row r="15" spans="1:25" ht="90" customHeight="1" x14ac:dyDescent="0.2">
      <c r="A15" s="170"/>
      <c r="B15" s="215"/>
      <c r="C15" s="207"/>
      <c r="D15" s="166"/>
      <c r="E15" s="172"/>
      <c r="F15" s="207"/>
      <c r="G15" s="206"/>
      <c r="H15" s="166"/>
      <c r="I15" s="175"/>
      <c r="J15" s="175"/>
      <c r="K15" s="166"/>
      <c r="L15" s="91" t="s">
        <v>240</v>
      </c>
      <c r="M15" s="86" t="s">
        <v>51</v>
      </c>
      <c r="N15" s="87" t="s">
        <v>58</v>
      </c>
      <c r="O15" s="209"/>
      <c r="P15" s="210"/>
      <c r="Q15" s="90">
        <v>212937.12</v>
      </c>
      <c r="R15" s="6">
        <v>170349.69</v>
      </c>
      <c r="S15" s="62">
        <v>0.8</v>
      </c>
      <c r="T15" s="6">
        <v>38328.69</v>
      </c>
      <c r="U15" s="92">
        <v>0.18</v>
      </c>
      <c r="V15" s="6">
        <v>4258.74</v>
      </c>
      <c r="W15" s="92">
        <v>0.02</v>
      </c>
      <c r="X15" s="210"/>
      <c r="Y15" s="80">
        <v>0</v>
      </c>
    </row>
    <row r="16" spans="1:25" ht="90" customHeight="1" x14ac:dyDescent="0.2">
      <c r="A16" s="151"/>
      <c r="B16" s="200"/>
      <c r="C16" s="193"/>
      <c r="D16" s="128"/>
      <c r="E16" s="155"/>
      <c r="F16" s="193"/>
      <c r="G16" s="203"/>
      <c r="H16" s="128"/>
      <c r="I16" s="147"/>
      <c r="J16" s="147"/>
      <c r="K16" s="128"/>
      <c r="L16" s="91" t="s">
        <v>241</v>
      </c>
      <c r="M16" s="86" t="s">
        <v>52</v>
      </c>
      <c r="N16" s="87" t="s">
        <v>242</v>
      </c>
      <c r="O16" s="198"/>
      <c r="P16" s="176"/>
      <c r="Q16" s="90">
        <v>121367.09</v>
      </c>
      <c r="R16" s="6">
        <v>97093.67</v>
      </c>
      <c r="S16" s="62">
        <v>0.8</v>
      </c>
      <c r="T16" s="6">
        <v>21846.080000000002</v>
      </c>
      <c r="U16" s="92">
        <v>0.18</v>
      </c>
      <c r="V16" s="6">
        <v>2427.34</v>
      </c>
      <c r="W16" s="92">
        <v>0.02</v>
      </c>
      <c r="X16" s="176"/>
      <c r="Y16" s="80">
        <v>0</v>
      </c>
    </row>
    <row r="17" spans="1:25" ht="179.25" customHeight="1" x14ac:dyDescent="0.2">
      <c r="A17" s="150">
        <v>4</v>
      </c>
      <c r="B17" s="199" t="s">
        <v>243</v>
      </c>
      <c r="C17" s="201" t="s">
        <v>244</v>
      </c>
      <c r="D17" s="127">
        <v>4</v>
      </c>
      <c r="E17" s="154">
        <v>4.2</v>
      </c>
      <c r="F17" s="204" t="s">
        <v>245</v>
      </c>
      <c r="G17" s="202" t="s">
        <v>246</v>
      </c>
      <c r="H17" s="127" t="s">
        <v>172</v>
      </c>
      <c r="I17" s="146" t="s">
        <v>237</v>
      </c>
      <c r="J17" s="146" t="s">
        <v>253</v>
      </c>
      <c r="K17" s="127" t="s">
        <v>93</v>
      </c>
      <c r="L17" s="91" t="s">
        <v>251</v>
      </c>
      <c r="M17" s="86" t="s">
        <v>52</v>
      </c>
      <c r="N17" s="87" t="s">
        <v>247</v>
      </c>
      <c r="O17" s="197" t="s">
        <v>248</v>
      </c>
      <c r="P17" s="177">
        <v>1390402.86</v>
      </c>
      <c r="Q17" s="90">
        <v>745677.86</v>
      </c>
      <c r="R17" s="90">
        <v>596542.28</v>
      </c>
      <c r="S17" s="62">
        <v>0.8</v>
      </c>
      <c r="T17" s="6">
        <v>134222.03</v>
      </c>
      <c r="U17" s="92">
        <v>0.18</v>
      </c>
      <c r="V17" s="6">
        <v>14913.55</v>
      </c>
      <c r="W17" s="92">
        <v>0.02</v>
      </c>
      <c r="X17" s="177">
        <f>P17</f>
        <v>1390402.86</v>
      </c>
      <c r="Y17" s="80">
        <v>0</v>
      </c>
    </row>
    <row r="18" spans="1:25" ht="179.25" customHeight="1" x14ac:dyDescent="0.2">
      <c r="A18" s="151"/>
      <c r="B18" s="200"/>
      <c r="C18" s="193"/>
      <c r="D18" s="128"/>
      <c r="E18" s="155"/>
      <c r="F18" s="205"/>
      <c r="G18" s="203"/>
      <c r="H18" s="128"/>
      <c r="I18" s="147"/>
      <c r="J18" s="147"/>
      <c r="K18" s="128"/>
      <c r="L18" s="91" t="s">
        <v>249</v>
      </c>
      <c r="M18" s="86" t="s">
        <v>51</v>
      </c>
      <c r="N18" s="87" t="s">
        <v>250</v>
      </c>
      <c r="O18" s="198"/>
      <c r="P18" s="176"/>
      <c r="Q18" s="90">
        <v>644725</v>
      </c>
      <c r="R18" s="90">
        <v>515780</v>
      </c>
      <c r="S18" s="62">
        <v>0.8</v>
      </c>
      <c r="T18" s="6">
        <v>116050.5</v>
      </c>
      <c r="U18" s="92">
        <v>0.18</v>
      </c>
      <c r="V18" s="6">
        <v>12894.5</v>
      </c>
      <c r="W18" s="92">
        <v>0.02</v>
      </c>
      <c r="X18" s="176"/>
      <c r="Y18" s="80">
        <v>0</v>
      </c>
    </row>
    <row r="19" spans="1:25" ht="179.25" customHeight="1" x14ac:dyDescent="0.2">
      <c r="A19" s="150">
        <v>5</v>
      </c>
      <c r="B19" s="133" t="s">
        <v>254</v>
      </c>
      <c r="C19" s="134" t="s">
        <v>255</v>
      </c>
      <c r="D19" s="135">
        <v>4</v>
      </c>
      <c r="E19" s="140">
        <v>4.2</v>
      </c>
      <c r="F19" s="208" t="s">
        <v>256</v>
      </c>
      <c r="G19" s="142" t="s">
        <v>257</v>
      </c>
      <c r="H19" s="135" t="s">
        <v>156</v>
      </c>
      <c r="I19" s="196" t="s">
        <v>260</v>
      </c>
      <c r="J19" s="196" t="s">
        <v>261</v>
      </c>
      <c r="K19" s="135" t="s">
        <v>93</v>
      </c>
      <c r="L19" s="91" t="s">
        <v>258</v>
      </c>
      <c r="M19" s="86" t="s">
        <v>52</v>
      </c>
      <c r="N19" s="87" t="s">
        <v>225</v>
      </c>
      <c r="O19" s="197" t="s">
        <v>226</v>
      </c>
      <c r="P19" s="177">
        <v>455623.36</v>
      </c>
      <c r="Q19" s="93">
        <v>251294.54</v>
      </c>
      <c r="R19" s="6">
        <v>201035.63</v>
      </c>
      <c r="S19" s="28">
        <v>0.8</v>
      </c>
      <c r="T19" s="6">
        <v>45233.02</v>
      </c>
      <c r="U19" s="26">
        <v>0.18</v>
      </c>
      <c r="V19" s="6">
        <v>5025.8900000000003</v>
      </c>
      <c r="W19" s="26">
        <v>0.02</v>
      </c>
      <c r="X19" s="177">
        <v>455623.36</v>
      </c>
      <c r="Y19" s="80">
        <v>0</v>
      </c>
    </row>
    <row r="20" spans="1:25" ht="179.25" customHeight="1" x14ac:dyDescent="0.2">
      <c r="A20" s="151"/>
      <c r="B20" s="133"/>
      <c r="C20" s="134"/>
      <c r="D20" s="135"/>
      <c r="E20" s="140"/>
      <c r="F20" s="208"/>
      <c r="G20" s="142"/>
      <c r="H20" s="135"/>
      <c r="I20" s="196"/>
      <c r="J20" s="196"/>
      <c r="K20" s="135"/>
      <c r="L20" s="91" t="s">
        <v>259</v>
      </c>
      <c r="M20" s="86" t="s">
        <v>51</v>
      </c>
      <c r="N20" s="87" t="s">
        <v>228</v>
      </c>
      <c r="O20" s="198"/>
      <c r="P20" s="176"/>
      <c r="Q20" s="93">
        <v>204328.82</v>
      </c>
      <c r="R20" s="6">
        <v>163463.04999999999</v>
      </c>
      <c r="S20" s="62">
        <v>0.8</v>
      </c>
      <c r="T20" s="6">
        <v>36779.19</v>
      </c>
      <c r="U20" s="92">
        <v>0.18</v>
      </c>
      <c r="V20" s="6">
        <v>4086.58</v>
      </c>
      <c r="W20" s="92">
        <v>0.02</v>
      </c>
      <c r="X20" s="176"/>
      <c r="Y20" s="80">
        <v>0</v>
      </c>
    </row>
    <row r="21" spans="1:25" ht="89.25" customHeight="1" x14ac:dyDescent="0.2">
      <c r="A21" s="150">
        <v>6</v>
      </c>
      <c r="B21" s="150" t="s">
        <v>262</v>
      </c>
      <c r="C21" s="201" t="s">
        <v>263</v>
      </c>
      <c r="D21" s="127">
        <v>4</v>
      </c>
      <c r="E21" s="154">
        <v>4.2</v>
      </c>
      <c r="F21" s="201" t="s">
        <v>264</v>
      </c>
      <c r="G21" s="202" t="s">
        <v>265</v>
      </c>
      <c r="H21" s="127" t="s">
        <v>172</v>
      </c>
      <c r="I21" s="146" t="s">
        <v>260</v>
      </c>
      <c r="J21" s="146" t="s">
        <v>269</v>
      </c>
      <c r="K21" s="127" t="s">
        <v>93</v>
      </c>
      <c r="L21" s="91" t="s">
        <v>266</v>
      </c>
      <c r="M21" s="86" t="s">
        <v>52</v>
      </c>
      <c r="N21" s="87" t="s">
        <v>53</v>
      </c>
      <c r="O21" s="197" t="s">
        <v>267</v>
      </c>
      <c r="P21" s="177">
        <v>736482.4</v>
      </c>
      <c r="Q21" s="94">
        <v>416470.4</v>
      </c>
      <c r="R21" s="6">
        <v>333176.32000000001</v>
      </c>
      <c r="S21" s="62">
        <v>0.8</v>
      </c>
      <c r="T21" s="6">
        <v>74964.67</v>
      </c>
      <c r="U21" s="92">
        <v>0.18</v>
      </c>
      <c r="V21" s="6">
        <v>8329.41</v>
      </c>
      <c r="W21" s="92">
        <v>0.02</v>
      </c>
      <c r="X21" s="177">
        <f>P21</f>
        <v>736482.4</v>
      </c>
      <c r="Y21" s="80">
        <v>0</v>
      </c>
    </row>
    <row r="22" spans="1:25" ht="89.25" customHeight="1" x14ac:dyDescent="0.2">
      <c r="A22" s="170"/>
      <c r="B22" s="170"/>
      <c r="C22" s="207"/>
      <c r="D22" s="166"/>
      <c r="E22" s="172"/>
      <c r="F22" s="207"/>
      <c r="G22" s="206"/>
      <c r="H22" s="166"/>
      <c r="I22" s="175"/>
      <c r="J22" s="175"/>
      <c r="K22" s="166"/>
      <c r="L22" s="91" t="s">
        <v>268</v>
      </c>
      <c r="M22" s="86" t="s">
        <v>51</v>
      </c>
      <c r="N22" s="87" t="s">
        <v>250</v>
      </c>
      <c r="O22" s="209"/>
      <c r="P22" s="210"/>
      <c r="Q22" s="94">
        <v>229154.8</v>
      </c>
      <c r="R22" s="6">
        <v>183323.84</v>
      </c>
      <c r="S22" s="62">
        <v>0.8</v>
      </c>
      <c r="T22" s="6">
        <v>41247.86</v>
      </c>
      <c r="U22" s="92">
        <v>0.18</v>
      </c>
      <c r="V22" s="6">
        <v>4583.1000000000004</v>
      </c>
      <c r="W22" s="92">
        <v>0.02</v>
      </c>
      <c r="X22" s="210"/>
      <c r="Y22" s="80">
        <v>0</v>
      </c>
    </row>
    <row r="23" spans="1:25" ht="99.75" customHeight="1" x14ac:dyDescent="0.2">
      <c r="A23" s="151"/>
      <c r="B23" s="151"/>
      <c r="C23" s="193"/>
      <c r="D23" s="128"/>
      <c r="E23" s="155"/>
      <c r="F23" s="193"/>
      <c r="G23" s="203"/>
      <c r="H23" s="128"/>
      <c r="I23" s="147"/>
      <c r="J23" s="147"/>
      <c r="K23" s="128"/>
      <c r="L23" s="91" t="s">
        <v>212</v>
      </c>
      <c r="M23" s="86" t="s">
        <v>52</v>
      </c>
      <c r="N23" s="87" t="s">
        <v>53</v>
      </c>
      <c r="O23" s="198"/>
      <c r="P23" s="176"/>
      <c r="Q23" s="94">
        <v>90857.2</v>
      </c>
      <c r="R23" s="6">
        <v>72685.759999999995</v>
      </c>
      <c r="S23" s="62">
        <v>0.8</v>
      </c>
      <c r="T23" s="6">
        <v>16354.29</v>
      </c>
      <c r="U23" s="92">
        <v>0.18</v>
      </c>
      <c r="V23" s="6">
        <v>1817.15</v>
      </c>
      <c r="W23" s="92">
        <v>0.02</v>
      </c>
      <c r="X23" s="176"/>
      <c r="Y23" s="80">
        <v>0</v>
      </c>
    </row>
    <row r="24" spans="1:25" ht="141" customHeight="1" x14ac:dyDescent="0.2">
      <c r="A24" s="150">
        <v>7</v>
      </c>
      <c r="B24" s="150" t="s">
        <v>270</v>
      </c>
      <c r="C24" s="201" t="s">
        <v>271</v>
      </c>
      <c r="D24" s="127">
        <v>4</v>
      </c>
      <c r="E24" s="154">
        <v>4.2</v>
      </c>
      <c r="F24" s="201" t="s">
        <v>272</v>
      </c>
      <c r="G24" s="202" t="s">
        <v>273</v>
      </c>
      <c r="H24" s="127" t="s">
        <v>156</v>
      </c>
      <c r="I24" s="146" t="s">
        <v>278</v>
      </c>
      <c r="J24" s="146" t="s">
        <v>279</v>
      </c>
      <c r="K24" s="127" t="s">
        <v>93</v>
      </c>
      <c r="L24" s="91" t="s">
        <v>274</v>
      </c>
      <c r="M24" s="86" t="s">
        <v>51</v>
      </c>
      <c r="N24" s="87" t="s">
        <v>228</v>
      </c>
      <c r="O24" s="197" t="s">
        <v>275</v>
      </c>
      <c r="P24" s="177">
        <f>Q24+Q25</f>
        <v>621087.57999999996</v>
      </c>
      <c r="Q24" s="95">
        <v>355034.04</v>
      </c>
      <c r="R24" s="6">
        <v>284027.23</v>
      </c>
      <c r="S24" s="62">
        <v>0.8</v>
      </c>
      <c r="T24" s="6">
        <v>63906.13</v>
      </c>
      <c r="U24" s="92">
        <v>0.18</v>
      </c>
      <c r="V24" s="6">
        <v>7100.68</v>
      </c>
      <c r="W24" s="92">
        <v>0.02</v>
      </c>
      <c r="X24" s="177">
        <f>P24+68057.88</f>
        <v>689145.46</v>
      </c>
      <c r="Y24" s="80">
        <v>0</v>
      </c>
    </row>
    <row r="25" spans="1:25" ht="141" customHeight="1" x14ac:dyDescent="0.2">
      <c r="A25" s="151"/>
      <c r="B25" s="151"/>
      <c r="C25" s="193"/>
      <c r="D25" s="128"/>
      <c r="E25" s="155"/>
      <c r="F25" s="193"/>
      <c r="G25" s="203"/>
      <c r="H25" s="128"/>
      <c r="I25" s="147"/>
      <c r="J25" s="147"/>
      <c r="K25" s="128"/>
      <c r="L25" s="91" t="s">
        <v>276</v>
      </c>
      <c r="M25" s="86" t="s">
        <v>52</v>
      </c>
      <c r="N25" s="87" t="s">
        <v>277</v>
      </c>
      <c r="O25" s="198"/>
      <c r="P25" s="176"/>
      <c r="Q25" s="95">
        <v>266053.53999999998</v>
      </c>
      <c r="R25" s="6">
        <v>212842.83</v>
      </c>
      <c r="S25" s="62">
        <v>0.8</v>
      </c>
      <c r="T25" s="6">
        <v>47889.64</v>
      </c>
      <c r="U25" s="92">
        <v>0.18</v>
      </c>
      <c r="V25" s="6">
        <v>5321.07</v>
      </c>
      <c r="W25" s="92">
        <v>0.02</v>
      </c>
      <c r="X25" s="176"/>
      <c r="Y25" s="80">
        <v>0</v>
      </c>
    </row>
    <row r="26" spans="1:25" ht="141" customHeight="1" x14ac:dyDescent="0.2">
      <c r="A26" s="150">
        <v>8</v>
      </c>
      <c r="B26" s="150" t="s">
        <v>280</v>
      </c>
      <c r="C26" s="201" t="s">
        <v>281</v>
      </c>
      <c r="D26" s="127">
        <v>4</v>
      </c>
      <c r="E26" s="154">
        <v>4.2</v>
      </c>
      <c r="F26" s="201" t="s">
        <v>282</v>
      </c>
      <c r="G26" s="202" t="s">
        <v>283</v>
      </c>
      <c r="H26" s="127" t="s">
        <v>211</v>
      </c>
      <c r="I26" s="146" t="s">
        <v>287</v>
      </c>
      <c r="J26" s="146" t="s">
        <v>288</v>
      </c>
      <c r="K26" s="127" t="s">
        <v>93</v>
      </c>
      <c r="L26" s="91" t="s">
        <v>284</v>
      </c>
      <c r="M26" s="86" t="s">
        <v>52</v>
      </c>
      <c r="N26" s="87" t="s">
        <v>225</v>
      </c>
      <c r="O26" s="197" t="s">
        <v>226</v>
      </c>
      <c r="P26" s="177">
        <v>270664.17</v>
      </c>
      <c r="Q26" s="96">
        <v>89944.34</v>
      </c>
      <c r="R26" s="6">
        <v>71955.47</v>
      </c>
      <c r="S26" s="62">
        <v>0.8</v>
      </c>
      <c r="T26" s="6">
        <v>16189.98</v>
      </c>
      <c r="U26" s="92">
        <v>0.18</v>
      </c>
      <c r="V26" s="6">
        <v>1798.89</v>
      </c>
      <c r="W26" s="92">
        <v>0.02</v>
      </c>
      <c r="X26" s="177">
        <f>P26</f>
        <v>270664.17</v>
      </c>
      <c r="Y26" s="80">
        <v>0</v>
      </c>
    </row>
    <row r="27" spans="1:25" ht="141" customHeight="1" x14ac:dyDescent="0.2">
      <c r="A27" s="170"/>
      <c r="B27" s="170"/>
      <c r="C27" s="207"/>
      <c r="D27" s="166"/>
      <c r="E27" s="172"/>
      <c r="F27" s="207"/>
      <c r="G27" s="206"/>
      <c r="H27" s="166"/>
      <c r="I27" s="175"/>
      <c r="J27" s="175"/>
      <c r="K27" s="166"/>
      <c r="L27" s="91" t="s">
        <v>285</v>
      </c>
      <c r="M27" s="86" t="s">
        <v>52</v>
      </c>
      <c r="N27" s="87" t="s">
        <v>225</v>
      </c>
      <c r="O27" s="209"/>
      <c r="P27" s="210"/>
      <c r="Q27" s="96">
        <v>55890.41</v>
      </c>
      <c r="R27" s="6">
        <v>44712.32</v>
      </c>
      <c r="S27" s="62">
        <v>0.8</v>
      </c>
      <c r="T27" s="6">
        <v>10060.280000000001</v>
      </c>
      <c r="U27" s="92">
        <v>0.18</v>
      </c>
      <c r="V27" s="6">
        <v>1117.81</v>
      </c>
      <c r="W27" s="92">
        <v>0.02</v>
      </c>
      <c r="X27" s="210"/>
      <c r="Y27" s="80">
        <v>0</v>
      </c>
    </row>
    <row r="28" spans="1:25" ht="141" customHeight="1" x14ac:dyDescent="0.2">
      <c r="A28" s="151"/>
      <c r="B28" s="151"/>
      <c r="C28" s="193"/>
      <c r="D28" s="128"/>
      <c r="E28" s="155"/>
      <c r="F28" s="193"/>
      <c r="G28" s="203"/>
      <c r="H28" s="128"/>
      <c r="I28" s="147"/>
      <c r="J28" s="147"/>
      <c r="K28" s="128"/>
      <c r="L28" s="91" t="s">
        <v>286</v>
      </c>
      <c r="M28" s="86" t="s">
        <v>51</v>
      </c>
      <c r="N28" s="87" t="s">
        <v>228</v>
      </c>
      <c r="O28" s="198"/>
      <c r="P28" s="176"/>
      <c r="Q28" s="96">
        <v>124829.42</v>
      </c>
      <c r="R28" s="6">
        <v>99863.53</v>
      </c>
      <c r="S28" s="62">
        <v>0.8</v>
      </c>
      <c r="T28" s="6">
        <v>22469.3</v>
      </c>
      <c r="U28" s="92">
        <v>0.18</v>
      </c>
      <c r="V28" s="6">
        <v>2496.59</v>
      </c>
      <c r="W28" s="92">
        <v>0.02</v>
      </c>
      <c r="X28" s="176"/>
      <c r="Y28" s="80">
        <v>0</v>
      </c>
    </row>
    <row r="29" spans="1:25" ht="95.25" customHeight="1" x14ac:dyDescent="0.2">
      <c r="A29" s="150">
        <v>9</v>
      </c>
      <c r="B29" s="150" t="s">
        <v>289</v>
      </c>
      <c r="C29" s="201" t="s">
        <v>290</v>
      </c>
      <c r="D29" s="127">
        <v>4</v>
      </c>
      <c r="E29" s="154">
        <v>4.2</v>
      </c>
      <c r="F29" s="201" t="s">
        <v>291</v>
      </c>
      <c r="G29" s="202" t="s">
        <v>292</v>
      </c>
      <c r="H29" s="127" t="s">
        <v>172</v>
      </c>
      <c r="I29" s="146" t="s">
        <v>299</v>
      </c>
      <c r="J29" s="146" t="s">
        <v>300</v>
      </c>
      <c r="K29" s="127" t="s">
        <v>93</v>
      </c>
      <c r="L29" s="91" t="s">
        <v>293</v>
      </c>
      <c r="M29" s="86" t="s">
        <v>52</v>
      </c>
      <c r="N29" s="87" t="s">
        <v>294</v>
      </c>
      <c r="O29" s="197" t="s">
        <v>295</v>
      </c>
      <c r="P29" s="177">
        <v>1330589.54</v>
      </c>
      <c r="Q29" s="97">
        <v>810206.4</v>
      </c>
      <c r="R29" s="6">
        <v>648165.12</v>
      </c>
      <c r="S29" s="62">
        <v>0.8</v>
      </c>
      <c r="T29" s="6">
        <v>145837.15</v>
      </c>
      <c r="U29" s="92">
        <v>0.18</v>
      </c>
      <c r="V29" s="6">
        <v>16204.13</v>
      </c>
      <c r="W29" s="92">
        <v>0.02</v>
      </c>
      <c r="X29" s="177">
        <f>P29</f>
        <v>1330589.54</v>
      </c>
      <c r="Y29" s="80">
        <v>0</v>
      </c>
    </row>
    <row r="30" spans="1:25" ht="95.25" customHeight="1" x14ac:dyDescent="0.2">
      <c r="A30" s="170"/>
      <c r="B30" s="170"/>
      <c r="C30" s="207"/>
      <c r="D30" s="166"/>
      <c r="E30" s="172"/>
      <c r="F30" s="207"/>
      <c r="G30" s="206"/>
      <c r="H30" s="166"/>
      <c r="I30" s="175"/>
      <c r="J30" s="175"/>
      <c r="K30" s="166"/>
      <c r="L30" s="91" t="s">
        <v>296</v>
      </c>
      <c r="M30" s="86" t="s">
        <v>51</v>
      </c>
      <c r="N30" s="87" t="s">
        <v>228</v>
      </c>
      <c r="O30" s="209"/>
      <c r="P30" s="210"/>
      <c r="Q30" s="97">
        <v>239206.66</v>
      </c>
      <c r="R30" s="6">
        <v>191365.32</v>
      </c>
      <c r="S30" s="62">
        <v>0.8</v>
      </c>
      <c r="T30" s="6">
        <v>43057.2</v>
      </c>
      <c r="U30" s="92">
        <v>0.18</v>
      </c>
      <c r="V30" s="6">
        <v>4784.1400000000003</v>
      </c>
      <c r="W30" s="92">
        <v>0.02</v>
      </c>
      <c r="X30" s="210"/>
      <c r="Y30" s="80">
        <v>0</v>
      </c>
    </row>
    <row r="31" spans="1:25" ht="95.25" customHeight="1" x14ac:dyDescent="0.2">
      <c r="A31" s="170"/>
      <c r="B31" s="170"/>
      <c r="C31" s="207"/>
      <c r="D31" s="166"/>
      <c r="E31" s="172"/>
      <c r="F31" s="207"/>
      <c r="G31" s="206"/>
      <c r="H31" s="166"/>
      <c r="I31" s="175"/>
      <c r="J31" s="175"/>
      <c r="K31" s="166"/>
      <c r="L31" s="91" t="s">
        <v>297</v>
      </c>
      <c r="M31" s="86" t="s">
        <v>52</v>
      </c>
      <c r="N31" s="87" t="s">
        <v>294</v>
      </c>
      <c r="O31" s="209"/>
      <c r="P31" s="210"/>
      <c r="Q31" s="97">
        <v>212404.48000000001</v>
      </c>
      <c r="R31" s="6">
        <v>169923.58</v>
      </c>
      <c r="S31" s="62">
        <v>0.8</v>
      </c>
      <c r="T31" s="6">
        <v>38232.81</v>
      </c>
      <c r="U31" s="92">
        <v>0.18</v>
      </c>
      <c r="V31" s="6">
        <v>4248.09</v>
      </c>
      <c r="W31" s="92">
        <v>0.02</v>
      </c>
      <c r="X31" s="210"/>
      <c r="Y31" s="80">
        <v>0</v>
      </c>
    </row>
    <row r="32" spans="1:25" ht="95.25" customHeight="1" x14ac:dyDescent="0.2">
      <c r="A32" s="151"/>
      <c r="B32" s="151"/>
      <c r="C32" s="193"/>
      <c r="D32" s="128"/>
      <c r="E32" s="155"/>
      <c r="F32" s="193"/>
      <c r="G32" s="203"/>
      <c r="H32" s="128"/>
      <c r="I32" s="147"/>
      <c r="J32" s="147"/>
      <c r="K32" s="128"/>
      <c r="L32" s="91" t="s">
        <v>298</v>
      </c>
      <c r="M32" s="86" t="s">
        <v>51</v>
      </c>
      <c r="N32" s="87" t="s">
        <v>228</v>
      </c>
      <c r="O32" s="198"/>
      <c r="P32" s="176"/>
      <c r="Q32" s="97">
        <v>68772</v>
      </c>
      <c r="R32" s="6">
        <v>55017.599999999999</v>
      </c>
      <c r="S32" s="62">
        <v>0.8</v>
      </c>
      <c r="T32" s="6">
        <v>12378.96</v>
      </c>
      <c r="U32" s="92">
        <v>0.18</v>
      </c>
      <c r="V32" s="6">
        <v>1375.44</v>
      </c>
      <c r="W32" s="92">
        <v>0.02</v>
      </c>
      <c r="X32" s="176"/>
      <c r="Y32" s="80">
        <v>0</v>
      </c>
    </row>
    <row r="33" spans="1:25" ht="177" customHeight="1" x14ac:dyDescent="0.2">
      <c r="A33" s="150">
        <v>10</v>
      </c>
      <c r="B33" s="150" t="s">
        <v>301</v>
      </c>
      <c r="C33" s="201" t="s">
        <v>302</v>
      </c>
      <c r="D33" s="127">
        <v>4</v>
      </c>
      <c r="E33" s="154">
        <v>4.2</v>
      </c>
      <c r="F33" s="204" t="s">
        <v>303</v>
      </c>
      <c r="G33" s="202" t="s">
        <v>304</v>
      </c>
      <c r="H33" s="127" t="s">
        <v>156</v>
      </c>
      <c r="I33" s="146" t="s">
        <v>299</v>
      </c>
      <c r="J33" s="146" t="s">
        <v>308</v>
      </c>
      <c r="K33" s="127" t="s">
        <v>93</v>
      </c>
      <c r="L33" s="91" t="s">
        <v>305</v>
      </c>
      <c r="M33" s="86" t="s">
        <v>52</v>
      </c>
      <c r="N33" s="87" t="s">
        <v>294</v>
      </c>
      <c r="O33" s="197" t="s">
        <v>267</v>
      </c>
      <c r="P33" s="177">
        <v>749780.52</v>
      </c>
      <c r="Q33" s="98">
        <v>449915.52</v>
      </c>
      <c r="R33" s="6">
        <v>359932.41</v>
      </c>
      <c r="S33" s="62">
        <v>0.8</v>
      </c>
      <c r="T33" s="6">
        <v>80983.11</v>
      </c>
      <c r="U33" s="92">
        <v>0.18</v>
      </c>
      <c r="V33" s="6">
        <v>9000</v>
      </c>
      <c r="W33" s="92">
        <v>0.02</v>
      </c>
      <c r="X33" s="177">
        <f>P33</f>
        <v>749780.52</v>
      </c>
      <c r="Y33" s="80">
        <v>0</v>
      </c>
    </row>
    <row r="34" spans="1:25" ht="177" customHeight="1" x14ac:dyDescent="0.2">
      <c r="A34" s="151"/>
      <c r="B34" s="151"/>
      <c r="C34" s="193"/>
      <c r="D34" s="128"/>
      <c r="E34" s="155"/>
      <c r="F34" s="205"/>
      <c r="G34" s="203"/>
      <c r="H34" s="128"/>
      <c r="I34" s="147"/>
      <c r="J34" s="147"/>
      <c r="K34" s="128"/>
      <c r="L34" s="91" t="s">
        <v>306</v>
      </c>
      <c r="M34" s="86" t="s">
        <v>51</v>
      </c>
      <c r="N34" s="87" t="s">
        <v>307</v>
      </c>
      <c r="O34" s="198"/>
      <c r="P34" s="176"/>
      <c r="Q34" s="98">
        <v>299865</v>
      </c>
      <c r="R34" s="6">
        <v>239892</v>
      </c>
      <c r="S34" s="62">
        <v>0.8</v>
      </c>
      <c r="T34" s="6">
        <v>53975.7</v>
      </c>
      <c r="U34" s="92">
        <v>0.18</v>
      </c>
      <c r="V34" s="6">
        <v>5997.3</v>
      </c>
      <c r="W34" s="92">
        <v>0.02</v>
      </c>
      <c r="X34" s="176"/>
      <c r="Y34" s="80">
        <v>0</v>
      </c>
    </row>
    <row r="35" spans="1:25" ht="177" customHeight="1" x14ac:dyDescent="0.2">
      <c r="A35" s="199">
        <v>11</v>
      </c>
      <c r="B35" s="199" t="s">
        <v>309</v>
      </c>
      <c r="C35" s="216" t="s">
        <v>310</v>
      </c>
      <c r="D35" s="146">
        <v>4</v>
      </c>
      <c r="E35" s="218">
        <v>4.2</v>
      </c>
      <c r="F35" s="216" t="s">
        <v>311</v>
      </c>
      <c r="G35" s="143" t="s">
        <v>312</v>
      </c>
      <c r="H35" s="146" t="s">
        <v>156</v>
      </c>
      <c r="I35" s="146" t="s">
        <v>317</v>
      </c>
      <c r="J35" s="146" t="s">
        <v>318</v>
      </c>
      <c r="K35" s="146" t="s">
        <v>93</v>
      </c>
      <c r="L35" s="100" t="s">
        <v>319</v>
      </c>
      <c r="M35" s="101" t="s">
        <v>52</v>
      </c>
      <c r="N35" s="102" t="s">
        <v>313</v>
      </c>
      <c r="O35" s="197" t="s">
        <v>314</v>
      </c>
      <c r="P35" s="177">
        <f>Q35+Q36</f>
        <v>378452.32999999996</v>
      </c>
      <c r="Q35" s="99">
        <v>213296.31</v>
      </c>
      <c r="R35" s="103">
        <v>170637.04</v>
      </c>
      <c r="S35" s="104">
        <v>0.8</v>
      </c>
      <c r="T35" s="103">
        <v>38393.339999999997</v>
      </c>
      <c r="U35" s="105">
        <v>0.18</v>
      </c>
      <c r="V35" s="103">
        <v>4265.93</v>
      </c>
      <c r="W35" s="105">
        <v>0.02</v>
      </c>
      <c r="X35" s="177">
        <f>P35</f>
        <v>378452.32999999996</v>
      </c>
      <c r="Y35" s="106">
        <v>0</v>
      </c>
    </row>
    <row r="36" spans="1:25" ht="177" customHeight="1" x14ac:dyDescent="0.2">
      <c r="A36" s="200"/>
      <c r="B36" s="200"/>
      <c r="C36" s="217"/>
      <c r="D36" s="147"/>
      <c r="E36" s="219"/>
      <c r="F36" s="217"/>
      <c r="G36" s="144"/>
      <c r="H36" s="147"/>
      <c r="I36" s="147"/>
      <c r="J36" s="147"/>
      <c r="K36" s="147"/>
      <c r="L36" s="100" t="s">
        <v>315</v>
      </c>
      <c r="M36" s="101" t="s">
        <v>51</v>
      </c>
      <c r="N36" s="102" t="s">
        <v>316</v>
      </c>
      <c r="O36" s="198"/>
      <c r="P36" s="176"/>
      <c r="Q36" s="99">
        <v>165156.01999999999</v>
      </c>
      <c r="R36" s="103">
        <v>132124.81</v>
      </c>
      <c r="S36" s="104">
        <v>0.8</v>
      </c>
      <c r="T36" s="103">
        <v>29728.09</v>
      </c>
      <c r="U36" s="105">
        <v>0.18</v>
      </c>
      <c r="V36" s="103">
        <v>3303.12</v>
      </c>
      <c r="W36" s="105">
        <v>0.02</v>
      </c>
      <c r="X36" s="176"/>
      <c r="Y36" s="106">
        <v>0</v>
      </c>
    </row>
    <row r="37" spans="1:25" ht="177" customHeight="1" x14ac:dyDescent="0.2">
      <c r="A37" s="199">
        <v>12</v>
      </c>
      <c r="B37" s="150" t="s">
        <v>320</v>
      </c>
      <c r="C37" s="201" t="s">
        <v>321</v>
      </c>
      <c r="D37" s="127">
        <v>4</v>
      </c>
      <c r="E37" s="154">
        <v>4.2</v>
      </c>
      <c r="F37" s="201" t="s">
        <v>322</v>
      </c>
      <c r="G37" s="202" t="s">
        <v>323</v>
      </c>
      <c r="H37" s="127" t="s">
        <v>156</v>
      </c>
      <c r="I37" s="146" t="s">
        <v>326</v>
      </c>
      <c r="J37" s="146" t="s">
        <v>327</v>
      </c>
      <c r="K37" s="127" t="s">
        <v>93</v>
      </c>
      <c r="L37" s="91" t="s">
        <v>324</v>
      </c>
      <c r="M37" s="86" t="s">
        <v>51</v>
      </c>
      <c r="N37" s="87" t="s">
        <v>58</v>
      </c>
      <c r="O37" s="197" t="s">
        <v>226</v>
      </c>
      <c r="P37" s="177">
        <f>Q37+Q38</f>
        <v>500553.77</v>
      </c>
      <c r="Q37" s="107">
        <v>313456.3</v>
      </c>
      <c r="R37" s="6">
        <v>250765.04</v>
      </c>
      <c r="S37" s="62">
        <v>0.8</v>
      </c>
      <c r="T37" s="6">
        <v>56422.13</v>
      </c>
      <c r="U37" s="92">
        <v>0.18</v>
      </c>
      <c r="V37" s="6">
        <v>6269.13</v>
      </c>
      <c r="W37" s="92">
        <v>0.02</v>
      </c>
      <c r="X37" s="177">
        <f>P37</f>
        <v>500553.77</v>
      </c>
      <c r="Y37" s="80">
        <v>0</v>
      </c>
    </row>
    <row r="38" spans="1:25" ht="177" customHeight="1" x14ac:dyDescent="0.2">
      <c r="A38" s="200"/>
      <c r="B38" s="151"/>
      <c r="C38" s="193"/>
      <c r="D38" s="128"/>
      <c r="E38" s="155"/>
      <c r="F38" s="193"/>
      <c r="G38" s="203"/>
      <c r="H38" s="128"/>
      <c r="I38" s="147"/>
      <c r="J38" s="147"/>
      <c r="K38" s="128"/>
      <c r="L38" s="91" t="s">
        <v>325</v>
      </c>
      <c r="M38" s="86" t="s">
        <v>52</v>
      </c>
      <c r="N38" s="87" t="s">
        <v>53</v>
      </c>
      <c r="O38" s="198"/>
      <c r="P38" s="176"/>
      <c r="Q38" s="107">
        <v>187097.47</v>
      </c>
      <c r="R38" s="6">
        <v>149677.97</v>
      </c>
      <c r="S38" s="62">
        <v>0.8</v>
      </c>
      <c r="T38" s="6">
        <v>33677.550000000003</v>
      </c>
      <c r="U38" s="92">
        <v>0.18</v>
      </c>
      <c r="V38" s="6">
        <v>3741.95</v>
      </c>
      <c r="W38" s="92">
        <v>0.02</v>
      </c>
      <c r="X38" s="176"/>
      <c r="Y38" s="80">
        <v>0</v>
      </c>
    </row>
    <row r="39" spans="1:25" ht="203.25" customHeight="1" x14ac:dyDescent="0.2">
      <c r="A39" s="199">
        <v>13</v>
      </c>
      <c r="B39" s="150" t="s">
        <v>328</v>
      </c>
      <c r="C39" s="201" t="s">
        <v>329</v>
      </c>
      <c r="D39" s="127">
        <v>4</v>
      </c>
      <c r="E39" s="154">
        <v>4.2</v>
      </c>
      <c r="F39" s="201" t="s">
        <v>330</v>
      </c>
      <c r="G39" s="202" t="s">
        <v>335</v>
      </c>
      <c r="H39" s="127" t="s">
        <v>156</v>
      </c>
      <c r="I39" s="146" t="s">
        <v>334</v>
      </c>
      <c r="J39" s="146" t="s">
        <v>327</v>
      </c>
      <c r="K39" s="127" t="s">
        <v>93</v>
      </c>
      <c r="L39" s="91" t="s">
        <v>331</v>
      </c>
      <c r="M39" s="86" t="s">
        <v>52</v>
      </c>
      <c r="N39" s="87" t="s">
        <v>332</v>
      </c>
      <c r="O39" s="197" t="s">
        <v>267</v>
      </c>
      <c r="P39" s="177">
        <f>Q39+Q40</f>
        <v>397517.49</v>
      </c>
      <c r="Q39" s="108">
        <v>172760.42</v>
      </c>
      <c r="R39" s="6">
        <v>138208.32999999999</v>
      </c>
      <c r="S39" s="62">
        <v>0.8</v>
      </c>
      <c r="T39" s="6">
        <v>31096.87</v>
      </c>
      <c r="U39" s="92">
        <v>0.18</v>
      </c>
      <c r="V39" s="6">
        <v>3455.22</v>
      </c>
      <c r="W39" s="92">
        <v>0.02</v>
      </c>
      <c r="X39" s="177">
        <f>P39</f>
        <v>397517.49</v>
      </c>
      <c r="Y39" s="7">
        <v>0</v>
      </c>
    </row>
    <row r="40" spans="1:25" ht="203.25" customHeight="1" x14ac:dyDescent="0.2">
      <c r="A40" s="200"/>
      <c r="B40" s="151"/>
      <c r="C40" s="193"/>
      <c r="D40" s="128"/>
      <c r="E40" s="155"/>
      <c r="F40" s="193"/>
      <c r="G40" s="203"/>
      <c r="H40" s="128"/>
      <c r="I40" s="147"/>
      <c r="J40" s="147"/>
      <c r="K40" s="128"/>
      <c r="L40" s="91" t="s">
        <v>333</v>
      </c>
      <c r="M40" s="86" t="s">
        <v>51</v>
      </c>
      <c r="N40" s="87" t="s">
        <v>250</v>
      </c>
      <c r="O40" s="198"/>
      <c r="P40" s="176"/>
      <c r="Q40" s="108">
        <v>224757.07</v>
      </c>
      <c r="R40" s="6">
        <v>179805.65</v>
      </c>
      <c r="S40" s="62">
        <v>0.8</v>
      </c>
      <c r="T40" s="6">
        <v>40456.269999999997</v>
      </c>
      <c r="U40" s="92">
        <v>0.18</v>
      </c>
      <c r="V40" s="6">
        <v>4495.1499999999996</v>
      </c>
      <c r="W40" s="92">
        <v>0.02</v>
      </c>
      <c r="X40" s="176"/>
      <c r="Y40" s="7">
        <v>0</v>
      </c>
    </row>
    <row r="41" spans="1:25" ht="93.75" customHeight="1" x14ac:dyDescent="0.2">
      <c r="A41" s="199">
        <v>14</v>
      </c>
      <c r="B41" s="150" t="s">
        <v>337</v>
      </c>
      <c r="C41" s="201" t="s">
        <v>338</v>
      </c>
      <c r="D41" s="127">
        <v>4</v>
      </c>
      <c r="E41" s="154">
        <v>4.2</v>
      </c>
      <c r="F41" s="201" t="s">
        <v>339</v>
      </c>
      <c r="G41" s="202" t="s">
        <v>340</v>
      </c>
      <c r="H41" s="127" t="s">
        <v>172</v>
      </c>
      <c r="I41" s="146" t="s">
        <v>345</v>
      </c>
      <c r="J41" s="146" t="s">
        <v>346</v>
      </c>
      <c r="K41" s="127" t="s">
        <v>93</v>
      </c>
      <c r="L41" s="91" t="s">
        <v>341</v>
      </c>
      <c r="M41" s="86" t="s">
        <v>51</v>
      </c>
      <c r="N41" s="87" t="s">
        <v>342</v>
      </c>
      <c r="O41" s="197" t="s">
        <v>267</v>
      </c>
      <c r="P41" s="177">
        <f>Q41+Q42+Q43</f>
        <v>513800.08</v>
      </c>
      <c r="Q41" s="109">
        <v>338444.58</v>
      </c>
      <c r="R41" s="6">
        <v>270755.65999999997</v>
      </c>
      <c r="S41" s="62">
        <v>0.8</v>
      </c>
      <c r="T41" s="6">
        <v>60920.02</v>
      </c>
      <c r="U41" s="92">
        <v>0.18</v>
      </c>
      <c r="V41" s="6">
        <v>6768.9</v>
      </c>
      <c r="W41" s="92">
        <v>0.02</v>
      </c>
      <c r="X41" s="177">
        <f>P41</f>
        <v>513800.08</v>
      </c>
      <c r="Y41" s="7">
        <v>0</v>
      </c>
    </row>
    <row r="42" spans="1:25" ht="93.75" customHeight="1" x14ac:dyDescent="0.2">
      <c r="A42" s="215"/>
      <c r="B42" s="170"/>
      <c r="C42" s="207"/>
      <c r="D42" s="166"/>
      <c r="E42" s="172"/>
      <c r="F42" s="207"/>
      <c r="G42" s="206"/>
      <c r="H42" s="166"/>
      <c r="I42" s="175"/>
      <c r="J42" s="175"/>
      <c r="K42" s="166"/>
      <c r="L42" s="91" t="s">
        <v>343</v>
      </c>
      <c r="M42" s="86" t="s">
        <v>51</v>
      </c>
      <c r="N42" s="87" t="s">
        <v>342</v>
      </c>
      <c r="O42" s="209"/>
      <c r="P42" s="210"/>
      <c r="Q42" s="109">
        <v>90200</v>
      </c>
      <c r="R42" s="6">
        <v>72160</v>
      </c>
      <c r="S42" s="62">
        <v>0.8</v>
      </c>
      <c r="T42" s="6">
        <v>16236</v>
      </c>
      <c r="U42" s="92">
        <v>0.18</v>
      </c>
      <c r="V42" s="6">
        <v>1804</v>
      </c>
      <c r="W42" s="92">
        <v>0.02</v>
      </c>
      <c r="X42" s="210"/>
      <c r="Y42" s="7">
        <v>0</v>
      </c>
    </row>
    <row r="43" spans="1:25" ht="65.25" customHeight="1" x14ac:dyDescent="0.2">
      <c r="A43" s="200"/>
      <c r="B43" s="151"/>
      <c r="C43" s="193"/>
      <c r="D43" s="128"/>
      <c r="E43" s="155"/>
      <c r="F43" s="193"/>
      <c r="G43" s="203"/>
      <c r="H43" s="128"/>
      <c r="I43" s="147"/>
      <c r="J43" s="147"/>
      <c r="K43" s="128"/>
      <c r="L43" s="91" t="s">
        <v>344</v>
      </c>
      <c r="M43" s="86" t="s">
        <v>52</v>
      </c>
      <c r="N43" s="87" t="s">
        <v>225</v>
      </c>
      <c r="O43" s="198"/>
      <c r="P43" s="176"/>
      <c r="Q43" s="109">
        <v>85155.5</v>
      </c>
      <c r="R43" s="6">
        <v>68124.399999999994</v>
      </c>
      <c r="S43" s="62">
        <v>0.8</v>
      </c>
      <c r="T43" s="6">
        <v>15327</v>
      </c>
      <c r="U43" s="92">
        <v>0.18</v>
      </c>
      <c r="V43" s="6">
        <v>1704.1</v>
      </c>
      <c r="W43" s="92">
        <v>0.02</v>
      </c>
      <c r="X43" s="176"/>
      <c r="Y43" s="7">
        <v>0</v>
      </c>
    </row>
    <row r="44" spans="1:25" ht="42" customHeight="1" x14ac:dyDescent="0.2">
      <c r="A44" s="145" t="s">
        <v>81</v>
      </c>
      <c r="B44" s="145"/>
      <c r="C44" s="145"/>
      <c r="D44" s="145"/>
      <c r="E44" s="145"/>
      <c r="F44" s="145"/>
      <c r="G44" s="145"/>
      <c r="H44" s="145"/>
      <c r="I44" s="145"/>
      <c r="J44" s="145"/>
      <c r="K44" s="145"/>
      <c r="L44" s="145"/>
      <c r="M44" s="145"/>
      <c r="N44" s="145"/>
      <c r="O44" s="15"/>
      <c r="P44" s="16">
        <f>SUM(P7:P43)</f>
        <v>8514620.0299999993</v>
      </c>
      <c r="Q44" s="16">
        <f>SUM(Q7:Q43)</f>
        <v>8514620.0300000012</v>
      </c>
      <c r="R44" s="16">
        <f>SUM(R7:R43)</f>
        <v>6811695.8999999994</v>
      </c>
      <c r="S44" s="16"/>
      <c r="T44" s="16">
        <f>SUM(T7:T43)</f>
        <v>1532628.9800000004</v>
      </c>
      <c r="U44" s="16"/>
      <c r="V44" s="16">
        <f>SUM(V7:V43)</f>
        <v>170295.15</v>
      </c>
      <c r="W44" s="16"/>
      <c r="X44" s="16">
        <f>SUM(X7:X43)</f>
        <v>8582677.9100000001</v>
      </c>
      <c r="Y44" s="16">
        <f>SUM(Y7:Y43)</f>
        <v>0</v>
      </c>
    </row>
    <row r="45" spans="1:25" x14ac:dyDescent="0.2">
      <c r="P45" s="5"/>
      <c r="Q45" s="5"/>
    </row>
    <row r="46" spans="1:25" ht="28.5" customHeight="1" x14ac:dyDescent="0.3">
      <c r="A46" s="212" t="s">
        <v>336</v>
      </c>
      <c r="B46" s="213"/>
      <c r="C46" s="213"/>
      <c r="D46" s="213"/>
      <c r="E46" s="213"/>
      <c r="F46" s="213"/>
      <c r="G46" s="213"/>
      <c r="H46" s="213"/>
      <c r="I46" s="213"/>
      <c r="J46" s="213"/>
      <c r="K46" s="213"/>
      <c r="L46" s="213"/>
      <c r="M46" s="213"/>
      <c r="N46" s="213"/>
      <c r="O46" s="213"/>
      <c r="P46" s="213"/>
      <c r="Q46" s="213"/>
      <c r="R46" s="213"/>
      <c r="S46" s="213"/>
      <c r="T46" s="213"/>
      <c r="U46" s="213"/>
      <c r="V46" s="213"/>
      <c r="W46" s="20"/>
    </row>
    <row r="49" spans="2:23" x14ac:dyDescent="0.2">
      <c r="B49" s="14"/>
      <c r="C49" s="11"/>
      <c r="D49" s="11"/>
      <c r="E49" s="11"/>
      <c r="F49" s="12"/>
      <c r="G49" s="12"/>
    </row>
    <row r="50" spans="2:23" x14ac:dyDescent="0.2">
      <c r="C50" s="11"/>
      <c r="D50" s="11"/>
      <c r="E50" s="11"/>
      <c r="F50" s="12"/>
      <c r="G50" s="12"/>
    </row>
    <row r="51" spans="2:23" x14ac:dyDescent="0.2">
      <c r="C51" s="11"/>
      <c r="D51" s="11"/>
      <c r="E51" s="11"/>
      <c r="F51" s="12"/>
      <c r="G51" s="12"/>
    </row>
    <row r="52" spans="2:23" x14ac:dyDescent="0.2">
      <c r="C52" s="13"/>
      <c r="D52" s="13"/>
      <c r="E52" s="11"/>
      <c r="F52" s="12"/>
      <c r="G52" s="12"/>
    </row>
    <row r="53" spans="2:23" ht="13.15" customHeight="1" x14ac:dyDescent="0.25">
      <c r="B53"/>
      <c r="C53" s="11"/>
      <c r="D53" s="11"/>
      <c r="E53" s="11"/>
      <c r="F53" s="12"/>
      <c r="G53" s="12"/>
      <c r="V53" s="5"/>
      <c r="W53" s="5"/>
    </row>
    <row r="54" spans="2:23" ht="67.5" customHeight="1" x14ac:dyDescent="0.2">
      <c r="B54" s="10"/>
      <c r="C54" s="11"/>
      <c r="D54" s="11"/>
      <c r="E54" s="11"/>
      <c r="F54" s="12"/>
      <c r="G54" s="12"/>
    </row>
    <row r="55" spans="2:23" x14ac:dyDescent="0.2">
      <c r="C55" s="11"/>
      <c r="D55" s="11"/>
      <c r="E55" s="11"/>
      <c r="F55" s="12"/>
      <c r="G55" s="12"/>
    </row>
    <row r="56" spans="2:23" ht="84" customHeight="1" x14ac:dyDescent="0.25">
      <c r="B56" s="9"/>
      <c r="C56" s="11"/>
      <c r="D56" s="11"/>
      <c r="E56" s="11"/>
      <c r="F56" s="12"/>
      <c r="G56" s="12"/>
    </row>
    <row r="57" spans="2:23" x14ac:dyDescent="0.2">
      <c r="C57" s="11"/>
      <c r="D57" s="11"/>
      <c r="E57" s="11"/>
      <c r="F57" s="12"/>
      <c r="G57" s="12"/>
    </row>
    <row r="58" spans="2:23" x14ac:dyDescent="0.2">
      <c r="C58" s="11"/>
      <c r="D58" s="11"/>
      <c r="E58" s="11"/>
      <c r="F58" s="12"/>
      <c r="G58" s="12"/>
    </row>
    <row r="60" spans="2:23" x14ac:dyDescent="0.2">
      <c r="S60" s="5"/>
    </row>
  </sheetData>
  <autoFilter ref="A2:V44"/>
  <mergeCells count="216">
    <mergeCell ref="J41:J43"/>
    <mergeCell ref="K41:K43"/>
    <mergeCell ref="O41:O43"/>
    <mergeCell ref="P41:P43"/>
    <mergeCell ref="X41:X43"/>
    <mergeCell ref="A41:A43"/>
    <mergeCell ref="B41:B43"/>
    <mergeCell ref="C41:C43"/>
    <mergeCell ref="D41:D43"/>
    <mergeCell ref="E41:E43"/>
    <mergeCell ref="F41:F43"/>
    <mergeCell ref="G41:G43"/>
    <mergeCell ref="H41:H43"/>
    <mergeCell ref="I41:I43"/>
    <mergeCell ref="J39:J40"/>
    <mergeCell ref="K39:K40"/>
    <mergeCell ref="O39:O40"/>
    <mergeCell ref="P39:P40"/>
    <mergeCell ref="X39:X40"/>
    <mergeCell ref="A39:A40"/>
    <mergeCell ref="B39:B40"/>
    <mergeCell ref="C39:C40"/>
    <mergeCell ref="D39:D40"/>
    <mergeCell ref="E39:E40"/>
    <mergeCell ref="F39:F40"/>
    <mergeCell ref="G39:G40"/>
    <mergeCell ref="H39:H40"/>
    <mergeCell ref="I39:I40"/>
    <mergeCell ref="J35:J36"/>
    <mergeCell ref="K35:K36"/>
    <mergeCell ref="O35:O36"/>
    <mergeCell ref="P35:P36"/>
    <mergeCell ref="X35:X36"/>
    <mergeCell ref="A35:A36"/>
    <mergeCell ref="B35:B36"/>
    <mergeCell ref="C35:C36"/>
    <mergeCell ref="D35:D36"/>
    <mergeCell ref="E35:E36"/>
    <mergeCell ref="F35:F36"/>
    <mergeCell ref="G35:G36"/>
    <mergeCell ref="H35:H36"/>
    <mergeCell ref="I35:I36"/>
    <mergeCell ref="J29:J32"/>
    <mergeCell ref="K29:K32"/>
    <mergeCell ref="O29:O32"/>
    <mergeCell ref="P29:P32"/>
    <mergeCell ref="X29:X32"/>
    <mergeCell ref="A29:A32"/>
    <mergeCell ref="B29:B32"/>
    <mergeCell ref="C29:C32"/>
    <mergeCell ref="D29:D32"/>
    <mergeCell ref="E29:E32"/>
    <mergeCell ref="F29:F32"/>
    <mergeCell ref="G29:G32"/>
    <mergeCell ref="H29:H32"/>
    <mergeCell ref="I29:I3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4:J25"/>
    <mergeCell ref="K24:K25"/>
    <mergeCell ref="O24:O25"/>
    <mergeCell ref="P24:P25"/>
    <mergeCell ref="X24:X25"/>
    <mergeCell ref="A24:A25"/>
    <mergeCell ref="B24:B25"/>
    <mergeCell ref="C24:C25"/>
    <mergeCell ref="D24:D25"/>
    <mergeCell ref="E24:E25"/>
    <mergeCell ref="F24:F25"/>
    <mergeCell ref="G24:G25"/>
    <mergeCell ref="H24:H25"/>
    <mergeCell ref="I24:I25"/>
    <mergeCell ref="O14:O16"/>
    <mergeCell ref="P14:P16"/>
    <mergeCell ref="X14:X16"/>
    <mergeCell ref="A14:A16"/>
    <mergeCell ref="B17:B18"/>
    <mergeCell ref="C17:C18"/>
    <mergeCell ref="D17:D18"/>
    <mergeCell ref="E17:E18"/>
    <mergeCell ref="F17:F18"/>
    <mergeCell ref="G17:G18"/>
    <mergeCell ref="H17:H18"/>
    <mergeCell ref="I17:I18"/>
    <mergeCell ref="J17:J18"/>
    <mergeCell ref="K17:K18"/>
    <mergeCell ref="Y2:Y3"/>
    <mergeCell ref="X7:X10"/>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 ref="A46:V46"/>
    <mergeCell ref="I7:I10"/>
    <mergeCell ref="J7:J10"/>
    <mergeCell ref="K7:K10"/>
    <mergeCell ref="O7:O10"/>
    <mergeCell ref="P7:P10"/>
    <mergeCell ref="A44:N44"/>
    <mergeCell ref="H7:H10"/>
    <mergeCell ref="C7:C10"/>
    <mergeCell ref="D7:D10"/>
    <mergeCell ref="E7:E10"/>
    <mergeCell ref="A7:A10"/>
    <mergeCell ref="B7:B10"/>
    <mergeCell ref="F7:F10"/>
    <mergeCell ref="G7:G10"/>
    <mergeCell ref="B11:B13"/>
    <mergeCell ref="B14:B16"/>
    <mergeCell ref="C14:C16"/>
    <mergeCell ref="D14:D16"/>
    <mergeCell ref="E14:E16"/>
    <mergeCell ref="F14:F16"/>
    <mergeCell ref="O17:O18"/>
    <mergeCell ref="P17:P18"/>
    <mergeCell ref="G14:G16"/>
    <mergeCell ref="K21:K23"/>
    <mergeCell ref="O21:O23"/>
    <mergeCell ref="P21:P23"/>
    <mergeCell ref="X21:X23"/>
    <mergeCell ref="F21:F23"/>
    <mergeCell ref="P11:P13"/>
    <mergeCell ref="X11:X13"/>
    <mergeCell ref="A11:A13"/>
    <mergeCell ref="H11:H13"/>
    <mergeCell ref="I11:I13"/>
    <mergeCell ref="J11:J13"/>
    <mergeCell ref="K11:K13"/>
    <mergeCell ref="O11:O13"/>
    <mergeCell ref="C11:C13"/>
    <mergeCell ref="D11:D13"/>
    <mergeCell ref="E11:E13"/>
    <mergeCell ref="F11:F13"/>
    <mergeCell ref="G11:G13"/>
    <mergeCell ref="H14:H16"/>
    <mergeCell ref="I14:I16"/>
    <mergeCell ref="J14:J16"/>
    <mergeCell ref="K14:K16"/>
    <mergeCell ref="X17:X18"/>
    <mergeCell ref="A17:A18"/>
    <mergeCell ref="O19:O20"/>
    <mergeCell ref="P19:P20"/>
    <mergeCell ref="X19:X20"/>
    <mergeCell ref="A19:A20"/>
    <mergeCell ref="G19:G20"/>
    <mergeCell ref="H19:H20"/>
    <mergeCell ref="I19:I20"/>
    <mergeCell ref="J19:J20"/>
    <mergeCell ref="K19:K20"/>
    <mergeCell ref="B19:B20"/>
    <mergeCell ref="C19:C20"/>
    <mergeCell ref="D19:D20"/>
    <mergeCell ref="E19:E20"/>
    <mergeCell ref="F19:F20"/>
    <mergeCell ref="G21:G23"/>
    <mergeCell ref="H21:H23"/>
    <mergeCell ref="I21:I23"/>
    <mergeCell ref="J21:J23"/>
    <mergeCell ref="A21:A23"/>
    <mergeCell ref="B21:B23"/>
    <mergeCell ref="C21:C23"/>
    <mergeCell ref="D21:D23"/>
    <mergeCell ref="E21:E23"/>
    <mergeCell ref="J33:J34"/>
    <mergeCell ref="K33:K34"/>
    <mergeCell ref="O33:O34"/>
    <mergeCell ref="P33:P34"/>
    <mergeCell ref="X33:X34"/>
    <mergeCell ref="A33:A34"/>
    <mergeCell ref="B33:B34"/>
    <mergeCell ref="C33:C34"/>
    <mergeCell ref="D33:D34"/>
    <mergeCell ref="E33:E34"/>
    <mergeCell ref="F33:F34"/>
    <mergeCell ref="G33:G34"/>
    <mergeCell ref="H33:H34"/>
    <mergeCell ref="I33:I34"/>
    <mergeCell ref="J37:J38"/>
    <mergeCell ref="K37:K38"/>
    <mergeCell ref="O37:O38"/>
    <mergeCell ref="P37:P38"/>
    <mergeCell ref="X37:X38"/>
    <mergeCell ref="A37:A38"/>
    <mergeCell ref="B37:B38"/>
    <mergeCell ref="C37:C38"/>
    <mergeCell ref="D37:D38"/>
    <mergeCell ref="E37:E38"/>
    <mergeCell ref="F37:F38"/>
    <mergeCell ref="G37:G38"/>
    <mergeCell ref="H37:H38"/>
    <mergeCell ref="I37:I3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rowBreaks count="1" manualBreakCount="1">
    <brk id="16" max="24" man="1"/>
  </rowBreaks>
  <ignoredErrors>
    <ignoredError sqref="T44:V44 W44 R44:S44 Q44 Y4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24" t="s">
        <v>92</v>
      </c>
      <c r="B1" s="124"/>
      <c r="C1" s="124"/>
      <c r="D1" s="124"/>
      <c r="E1" s="124"/>
      <c r="F1" s="124"/>
      <c r="G1" s="124"/>
      <c r="H1" s="124"/>
      <c r="I1" s="124"/>
      <c r="J1" s="124"/>
      <c r="K1" s="124"/>
      <c r="L1" s="124"/>
      <c r="M1" s="124"/>
      <c r="N1" s="124"/>
      <c r="O1" s="124"/>
      <c r="P1" s="124"/>
      <c r="Q1" s="124"/>
      <c r="R1" s="124"/>
      <c r="S1" s="124"/>
      <c r="T1" s="124"/>
      <c r="U1" s="18"/>
      <c r="V1" s="18"/>
      <c r="W1" s="18"/>
      <c r="X1" s="18"/>
    </row>
    <row r="2" spans="1:25" ht="37.15" customHeight="1" x14ac:dyDescent="0.2">
      <c r="A2" s="145" t="s">
        <v>0</v>
      </c>
      <c r="B2" s="129" t="s">
        <v>35</v>
      </c>
      <c r="C2" s="129" t="s">
        <v>1</v>
      </c>
      <c r="D2" s="125" t="s">
        <v>71</v>
      </c>
      <c r="E2" s="129" t="s">
        <v>44</v>
      </c>
      <c r="F2" s="129" t="s">
        <v>63</v>
      </c>
      <c r="G2" s="129" t="s">
        <v>64</v>
      </c>
      <c r="H2" s="129" t="s">
        <v>2</v>
      </c>
      <c r="I2" s="129" t="s">
        <v>3</v>
      </c>
      <c r="J2" s="129" t="s">
        <v>4</v>
      </c>
      <c r="K2" s="129" t="s">
        <v>30</v>
      </c>
      <c r="L2" s="129" t="s">
        <v>33</v>
      </c>
      <c r="M2" s="129" t="s">
        <v>59</v>
      </c>
      <c r="N2" s="129"/>
      <c r="O2" s="129" t="s">
        <v>83</v>
      </c>
      <c r="P2" s="130" t="s">
        <v>61</v>
      </c>
      <c r="Q2" s="131"/>
      <c r="R2" s="131"/>
      <c r="S2" s="131"/>
      <c r="T2" s="131"/>
      <c r="U2" s="131"/>
      <c r="V2" s="131"/>
      <c r="W2" s="132"/>
      <c r="X2" s="125" t="s">
        <v>74</v>
      </c>
      <c r="Y2" s="125" t="s">
        <v>84</v>
      </c>
    </row>
    <row r="3" spans="1:25" ht="82.5" x14ac:dyDescent="0.2">
      <c r="A3" s="145"/>
      <c r="B3" s="129"/>
      <c r="C3" s="129"/>
      <c r="D3" s="126"/>
      <c r="E3" s="129"/>
      <c r="F3" s="129"/>
      <c r="G3" s="129"/>
      <c r="H3" s="129"/>
      <c r="I3" s="129"/>
      <c r="J3" s="129"/>
      <c r="K3" s="129"/>
      <c r="L3" s="129"/>
      <c r="M3" s="21" t="s">
        <v>5</v>
      </c>
      <c r="N3" s="21" t="s">
        <v>6</v>
      </c>
      <c r="O3" s="129"/>
      <c r="P3" s="29" t="s">
        <v>62</v>
      </c>
      <c r="Q3" s="31" t="s">
        <v>105</v>
      </c>
      <c r="R3" s="29" t="s">
        <v>7</v>
      </c>
      <c r="S3" s="29" t="s">
        <v>8</v>
      </c>
      <c r="T3" s="29" t="s">
        <v>110</v>
      </c>
      <c r="U3" s="29" t="s">
        <v>9</v>
      </c>
      <c r="V3" s="29" t="s">
        <v>10</v>
      </c>
      <c r="W3" s="29" t="s">
        <v>11</v>
      </c>
      <c r="X3" s="126"/>
      <c r="Y3" s="126"/>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133">
        <v>1</v>
      </c>
      <c r="B7" s="133"/>
      <c r="C7" s="134"/>
      <c r="D7" s="127"/>
      <c r="E7" s="140"/>
      <c r="F7" s="208"/>
      <c r="G7" s="204"/>
      <c r="H7" s="135"/>
      <c r="I7" s="139"/>
      <c r="J7" s="139"/>
      <c r="K7" s="139"/>
      <c r="L7" s="8"/>
      <c r="M7" s="23"/>
      <c r="N7" s="23"/>
      <c r="O7" s="141"/>
      <c r="P7" s="138"/>
      <c r="Q7" s="32"/>
      <c r="R7" s="6"/>
      <c r="S7" s="26"/>
      <c r="T7" s="6"/>
      <c r="U7" s="26"/>
      <c r="V7" s="6"/>
      <c r="W7" s="26"/>
      <c r="X7" s="138"/>
      <c r="Y7" s="6"/>
    </row>
    <row r="8" spans="1:25" ht="16.5" x14ac:dyDescent="0.2">
      <c r="A8" s="133"/>
      <c r="B8" s="133"/>
      <c r="C8" s="134"/>
      <c r="D8" s="128"/>
      <c r="E8" s="140"/>
      <c r="F8" s="208"/>
      <c r="G8" s="205"/>
      <c r="H8" s="135"/>
      <c r="I8" s="139"/>
      <c r="J8" s="139"/>
      <c r="K8" s="139"/>
      <c r="L8" s="8"/>
      <c r="M8" s="22"/>
      <c r="N8" s="22"/>
      <c r="O8" s="141"/>
      <c r="P8" s="138"/>
      <c r="Q8" s="32"/>
      <c r="R8" s="6"/>
      <c r="S8" s="27"/>
      <c r="T8" s="6"/>
      <c r="U8" s="26"/>
      <c r="V8" s="6"/>
      <c r="W8" s="27"/>
      <c r="X8" s="138"/>
      <c r="Y8" s="7"/>
    </row>
    <row r="9" spans="1:25" ht="42" customHeight="1" x14ac:dyDescent="0.2">
      <c r="A9" s="145" t="s">
        <v>80</v>
      </c>
      <c r="B9" s="145"/>
      <c r="C9" s="145"/>
      <c r="D9" s="145"/>
      <c r="E9" s="145"/>
      <c r="F9" s="145"/>
      <c r="G9" s="145"/>
      <c r="H9" s="145"/>
      <c r="I9" s="145"/>
      <c r="J9" s="145"/>
      <c r="K9" s="145"/>
      <c r="L9" s="145"/>
      <c r="M9" s="145"/>
      <c r="N9" s="145"/>
      <c r="O9" s="15"/>
      <c r="P9" s="16"/>
      <c r="Q9" s="16"/>
      <c r="R9" s="16"/>
      <c r="S9" s="16"/>
      <c r="T9" s="16"/>
      <c r="U9" s="16"/>
      <c r="V9" s="16"/>
      <c r="W9" s="17"/>
      <c r="X9" s="17"/>
      <c r="Y9" s="16"/>
    </row>
    <row r="10" spans="1:25" x14ac:dyDescent="0.2">
      <c r="P10" s="5"/>
      <c r="Q10" s="5"/>
    </row>
    <row r="11" spans="1:25" ht="28.5" customHeight="1" x14ac:dyDescent="0.3">
      <c r="A11" s="136" t="s">
        <v>78</v>
      </c>
      <c r="B11" s="137"/>
      <c r="C11" s="137"/>
      <c r="D11" s="137"/>
      <c r="E11" s="137"/>
      <c r="F11" s="137"/>
      <c r="G11" s="137"/>
      <c r="H11" s="137"/>
      <c r="I11" s="137"/>
      <c r="J11" s="137"/>
      <c r="K11" s="137"/>
      <c r="L11" s="137"/>
      <c r="M11" s="137"/>
      <c r="N11" s="137"/>
      <c r="O11" s="137"/>
      <c r="P11" s="137"/>
      <c r="Q11" s="137"/>
      <c r="R11" s="137"/>
      <c r="S11" s="137"/>
      <c r="T11" s="137"/>
      <c r="U11" s="137"/>
      <c r="V11" s="137"/>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T1"/>
    <mergeCell ref="A2:A3"/>
    <mergeCell ref="B2:B3"/>
    <mergeCell ref="C2:C3"/>
    <mergeCell ref="D2:D3"/>
    <mergeCell ref="E2:E3"/>
    <mergeCell ref="F2:F3"/>
    <mergeCell ref="G2:G3"/>
    <mergeCell ref="H2:H3"/>
    <mergeCell ref="I2:I3"/>
    <mergeCell ref="P2:W2"/>
    <mergeCell ref="O2:O3"/>
    <mergeCell ref="J2:J3"/>
    <mergeCell ref="Y2:Y3"/>
    <mergeCell ref="X7:X8"/>
    <mergeCell ref="X2:X3"/>
    <mergeCell ref="K2:K3"/>
    <mergeCell ref="L2:L3"/>
    <mergeCell ref="M2:N2"/>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tabSelected="1" view="pageBreakPreview" zoomScale="85" zoomScaleNormal="100" zoomScaleSheetLayoutView="85" workbookViewId="0">
      <selection activeCell="D11" sqref="D11"/>
    </sheetView>
  </sheetViews>
  <sheetFormatPr defaultRowHeight="15" x14ac:dyDescent="0.25"/>
  <cols>
    <col min="2" max="2" width="20.42578125" style="110" customWidth="1"/>
    <col min="3" max="3" width="45.85546875" style="110" customWidth="1"/>
    <col min="4" max="4" width="42.140625" style="110" customWidth="1"/>
    <col min="5" max="5" width="34.140625" style="110" customWidth="1"/>
    <col min="6" max="6" width="31.28515625" style="110" customWidth="1"/>
    <col min="7" max="7" width="19.140625" style="110" customWidth="1"/>
    <col min="8" max="9" width="9.140625" style="110"/>
  </cols>
  <sheetData>
    <row r="2" spans="2:7" ht="18.75" x14ac:dyDescent="0.3">
      <c r="B2" s="220" t="s">
        <v>347</v>
      </c>
      <c r="C2" s="220"/>
      <c r="D2" s="220"/>
      <c r="E2" s="220"/>
      <c r="F2" s="220"/>
      <c r="G2" s="220"/>
    </row>
    <row r="4" spans="2:7" ht="33" x14ac:dyDescent="0.25">
      <c r="B4" s="111" t="s">
        <v>348</v>
      </c>
      <c r="C4" s="111" t="s">
        <v>71</v>
      </c>
      <c r="D4" s="111" t="s">
        <v>349</v>
      </c>
      <c r="E4" s="111" t="s">
        <v>350</v>
      </c>
      <c r="F4" s="111" t="s">
        <v>351</v>
      </c>
      <c r="G4" s="111" t="s">
        <v>352</v>
      </c>
    </row>
    <row r="5" spans="2:7" ht="75" x14ac:dyDescent="0.25">
      <c r="B5" s="112" t="s">
        <v>353</v>
      </c>
      <c r="C5" s="113" t="s">
        <v>354</v>
      </c>
      <c r="D5" s="114" t="s">
        <v>355</v>
      </c>
      <c r="E5" s="115">
        <f>[1]PO1!P9</f>
        <v>12854287.34</v>
      </c>
      <c r="F5" s="116">
        <f>[1]PO1!R9</f>
        <v>10283429.859999999</v>
      </c>
      <c r="G5" s="117">
        <v>1</v>
      </c>
    </row>
    <row r="6" spans="2:7" ht="45" x14ac:dyDescent="0.25">
      <c r="B6" s="221" t="s">
        <v>356</v>
      </c>
      <c r="C6" s="222" t="s">
        <v>357</v>
      </c>
      <c r="D6" s="114" t="s">
        <v>358</v>
      </c>
      <c r="E6" s="118">
        <f>0</f>
        <v>0</v>
      </c>
      <c r="F6" s="118">
        <v>0</v>
      </c>
      <c r="G6" s="118">
        <v>0</v>
      </c>
    </row>
    <row r="7" spans="2:7" ht="111.75" customHeight="1" x14ac:dyDescent="0.25">
      <c r="B7" s="221"/>
      <c r="C7" s="223"/>
      <c r="D7" s="119" t="s">
        <v>359</v>
      </c>
      <c r="E7" s="120">
        <f>[1]PO2!P38</f>
        <v>49039958.240000002</v>
      </c>
      <c r="F7" s="120">
        <f>[1]PO2!R38</f>
        <v>39231966.500000007</v>
      </c>
      <c r="G7" s="117">
        <v>11</v>
      </c>
    </row>
    <row r="8" spans="2:7" ht="75" x14ac:dyDescent="0.25">
      <c r="B8" s="112" t="s">
        <v>360</v>
      </c>
      <c r="C8" s="119" t="s">
        <v>361</v>
      </c>
      <c r="D8" s="119" t="s">
        <v>362</v>
      </c>
      <c r="E8" s="116">
        <f>'PO3'!P44</f>
        <v>8514620.0299999993</v>
      </c>
      <c r="F8" s="116">
        <f>'PO3'!R44</f>
        <v>6811695.8999999994</v>
      </c>
      <c r="G8" s="117">
        <v>14</v>
      </c>
    </row>
    <row r="9" spans="2:7" ht="90" x14ac:dyDescent="0.25">
      <c r="B9" s="112" t="s">
        <v>363</v>
      </c>
      <c r="C9" s="119" t="s">
        <v>364</v>
      </c>
      <c r="D9" s="119" t="s">
        <v>365</v>
      </c>
      <c r="E9" s="118">
        <f>0</f>
        <v>0</v>
      </c>
      <c r="F9" s="118">
        <f>0</f>
        <v>0</v>
      </c>
      <c r="G9" s="117">
        <v>0</v>
      </c>
    </row>
    <row r="10" spans="2:7" ht="16.5" x14ac:dyDescent="0.25">
      <c r="B10" s="224" t="s">
        <v>366</v>
      </c>
      <c r="C10" s="224"/>
      <c r="D10" s="224"/>
      <c r="E10" s="121">
        <f>SUM(E5:E9)</f>
        <v>70408865.609999999</v>
      </c>
      <c r="F10" s="121">
        <f>SUM(F7:F8,F5,F9)</f>
        <v>56327092.260000005</v>
      </c>
      <c r="G10" s="122">
        <f>G9+G8+G7+G6+G5</f>
        <v>26</v>
      </c>
    </row>
    <row r="12" spans="2:7" x14ac:dyDescent="0.25">
      <c r="B12" s="123" t="s">
        <v>367</v>
      </c>
      <c r="C12" s="123" t="s">
        <v>334</v>
      </c>
    </row>
  </sheetData>
  <mergeCells count="4">
    <mergeCell ref="B2:G2"/>
    <mergeCell ref="B6:B7"/>
    <mergeCell ref="C6:C7"/>
    <mergeCell ref="B10:D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PO1</vt:lpstr>
      <vt:lpstr>PO2</vt:lpstr>
      <vt:lpstr>PO3</vt:lpstr>
      <vt:lpstr>PO4</vt:lpstr>
      <vt:lpstr>Integrated situation</vt:lpstr>
      <vt:lpstr>'PO1'!Print_Area</vt:lpstr>
      <vt:lpstr>'PO2'!Print_Area</vt:lpstr>
      <vt:lpstr>'PO3'!Print_Area</vt:lpstr>
      <vt:lpstr>'PO4'!Print_Area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2025-08-29T09:58:09Z</dcterms:modified>
</cp:coreProperties>
</file>